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maltz\Desktop\"/>
    </mc:Choice>
  </mc:AlternateContent>
  <bookViews>
    <workbookView xWindow="0" yWindow="0" windowWidth="20490" windowHeight="7530"/>
  </bookViews>
  <sheets>
    <sheet name="planilha  preços" sheetId="2" r:id="rId1"/>
    <sheet name="BDI" sheetId="3" r:id="rId2"/>
    <sheet name="planilha  proposta" sheetId="10" r:id="rId3"/>
    <sheet name="BDI Proposta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0" l="1"/>
  <c r="L25" i="10" s="1"/>
  <c r="F25" i="10"/>
  <c r="H25" i="10" s="1"/>
  <c r="J24" i="10"/>
  <c r="L24" i="10" s="1"/>
  <c r="F24" i="10"/>
  <c r="H24" i="10" s="1"/>
  <c r="J22" i="10"/>
  <c r="L22" i="10" s="1"/>
  <c r="F22" i="10"/>
  <c r="H22" i="10" s="1"/>
  <c r="J21" i="10"/>
  <c r="L21" i="10" s="1"/>
  <c r="F21" i="10"/>
  <c r="H21" i="10" s="1"/>
  <c r="J20" i="10"/>
  <c r="L20" i="10" s="1"/>
  <c r="F20" i="10"/>
  <c r="H20" i="10" s="1"/>
  <c r="J18" i="10"/>
  <c r="L18" i="10" s="1"/>
  <c r="F18" i="10"/>
  <c r="H18" i="10" s="1"/>
  <c r="J17" i="10"/>
  <c r="L17" i="10" s="1"/>
  <c r="F17" i="10"/>
  <c r="H17" i="10" s="1"/>
  <c r="J16" i="10"/>
  <c r="L16" i="10" s="1"/>
  <c r="F16" i="10"/>
  <c r="H16" i="10" s="1"/>
  <c r="J14" i="10"/>
  <c r="L14" i="10" s="1"/>
  <c r="F14" i="10"/>
  <c r="H14" i="10" s="1"/>
  <c r="J13" i="10"/>
  <c r="L13" i="10" s="1"/>
  <c r="F13" i="10"/>
  <c r="H13" i="10" s="1"/>
  <c r="J12" i="10"/>
  <c r="L12" i="10" s="1"/>
  <c r="F12" i="10"/>
  <c r="H12" i="10" s="1"/>
  <c r="J11" i="10"/>
  <c r="L11" i="10" s="1"/>
  <c r="F11" i="10"/>
  <c r="M26" i="2"/>
  <c r="M18" i="10" l="1"/>
  <c r="M21" i="10"/>
  <c r="M20" i="10"/>
  <c r="M14" i="10"/>
  <c r="M25" i="10"/>
  <c r="M22" i="10"/>
  <c r="M16" i="10"/>
  <c r="M17" i="10"/>
  <c r="M12" i="10"/>
  <c r="F26" i="10"/>
  <c r="L26" i="10"/>
  <c r="M13" i="10"/>
  <c r="M24" i="10"/>
  <c r="H11" i="10"/>
  <c r="J26" i="10"/>
  <c r="F18" i="2"/>
  <c r="M11" i="10" l="1"/>
  <c r="M26" i="10" s="1"/>
  <c r="H26" i="10"/>
  <c r="F25" i="2"/>
  <c r="F24" i="2"/>
  <c r="H24" i="2" s="1"/>
  <c r="F22" i="2"/>
  <c r="H22" i="2" s="1"/>
  <c r="F21" i="2"/>
  <c r="H21" i="2" s="1"/>
  <c r="F20" i="2"/>
  <c r="H20" i="2" s="1"/>
  <c r="H18" i="2"/>
  <c r="F17" i="2"/>
  <c r="H17" i="2" s="1"/>
  <c r="F16" i="2"/>
  <c r="H16" i="2" s="1"/>
  <c r="F12" i="2"/>
  <c r="H12" i="2" s="1"/>
  <c r="F13" i="2"/>
  <c r="H13" i="2" s="1"/>
  <c r="F14" i="2"/>
  <c r="H14" i="2" s="1"/>
  <c r="F11" i="2"/>
  <c r="H11" i="2" s="1"/>
  <c r="H25" i="2"/>
  <c r="H26" i="2" l="1"/>
  <c r="C24" i="7"/>
  <c r="D16" i="7" s="1"/>
  <c r="C29" i="7" s="1"/>
  <c r="C24" i="3" l="1"/>
  <c r="D16" i="3" s="1"/>
  <c r="C29" i="3" s="1"/>
  <c r="J25" i="2"/>
  <c r="L25" i="2" s="1"/>
  <c r="M25" i="2" s="1"/>
  <c r="J24" i="2"/>
  <c r="L24" i="2" s="1"/>
  <c r="M24" i="2" s="1"/>
  <c r="J22" i="2"/>
  <c r="L22" i="2" s="1"/>
  <c r="M22" i="2" s="1"/>
  <c r="J21" i="2"/>
  <c r="L21" i="2" s="1"/>
  <c r="M21" i="2" s="1"/>
  <c r="J20" i="2"/>
  <c r="L20" i="2" s="1"/>
  <c r="M20" i="2" s="1"/>
  <c r="J18" i="2"/>
  <c r="L18" i="2" s="1"/>
  <c r="M18" i="2" s="1"/>
  <c r="J17" i="2"/>
  <c r="L17" i="2" s="1"/>
  <c r="M17" i="2" s="1"/>
  <c r="J16" i="2"/>
  <c r="L16" i="2" s="1"/>
  <c r="M16" i="2" s="1"/>
  <c r="J14" i="2"/>
  <c r="L14" i="2" s="1"/>
  <c r="M14" i="2" s="1"/>
  <c r="J13" i="2"/>
  <c r="L13" i="2" s="1"/>
  <c r="M13" i="2" s="1"/>
  <c r="J12" i="2"/>
  <c r="L12" i="2" s="1"/>
  <c r="M12" i="2" s="1"/>
  <c r="J11" i="2"/>
  <c r="L11" i="2" s="1"/>
  <c r="L26" i="2" l="1"/>
  <c r="M11" i="2"/>
  <c r="F26" i="2"/>
  <c r="J26" i="2"/>
</calcChain>
</file>

<file path=xl/sharedStrings.xml><?xml version="1.0" encoding="utf-8"?>
<sst xmlns="http://schemas.openxmlformats.org/spreadsheetml/2006/main" count="168" uniqueCount="70">
  <si>
    <t>Unidade</t>
  </si>
  <si>
    <t>Quantidade</t>
  </si>
  <si>
    <t>Item</t>
  </si>
  <si>
    <t>Descrição</t>
  </si>
  <si>
    <t>Material</t>
  </si>
  <si>
    <t>Mão-de-obra</t>
  </si>
  <si>
    <t>Unitária</t>
  </si>
  <si>
    <t>Total</t>
  </si>
  <si>
    <t>m²</t>
  </si>
  <si>
    <t>m</t>
  </si>
  <si>
    <t xml:space="preserve">Lavagem das lonas </t>
  </si>
  <si>
    <t>m³</t>
  </si>
  <si>
    <t>Eletroduto PVC Rígido  1/2"</t>
  </si>
  <si>
    <t>Lâmpada LED  tubular 20w com abraçadeiras e conectores</t>
  </si>
  <si>
    <t>Pintura da estrutura  com  tinta esmalte exterior na cor branca fosca (2 demãos)</t>
  </si>
  <si>
    <t>un</t>
  </si>
  <si>
    <t>Cabo eletríco  flexivel paralelo 2x1,5 mm²</t>
  </si>
  <si>
    <t xml:space="preserve">Adequação de árvores no local a instalar ( extração e/ou poda) </t>
  </si>
  <si>
    <t>Instalação dos toldos (Fixação dos pilares, solda da estrutura da cobertura nos pilares, colocação das lonas)</t>
  </si>
  <si>
    <t>Execução de Microestacas   15cm x 3,00m (já incluso novos toldos)</t>
  </si>
  <si>
    <t>Sapata de fundação em concreto armado 0,90m x 0,40m x 0,50m  (L x P x A)   (já incluso novos toldos)</t>
  </si>
  <si>
    <t>Novo toldo (estrutura e lona) 2,40m altura x 3,2 largura x 5,27m comprimento, com instalação</t>
  </si>
  <si>
    <t>Novo toldo (estrutura e lona) 2,40m altura x 2,16 largura x 5,27m comprimento, com instalação</t>
  </si>
  <si>
    <t>Total custo</t>
  </si>
  <si>
    <t>Readequação dos toldos existentes</t>
  </si>
  <si>
    <t>Novos toldos</t>
  </si>
  <si>
    <t>Administração central</t>
  </si>
  <si>
    <t>AC</t>
  </si>
  <si>
    <t>Tributos</t>
  </si>
  <si>
    <t>Seguro e Garantia</t>
  </si>
  <si>
    <t>PIS</t>
  </si>
  <si>
    <t>Taxa de risco</t>
  </si>
  <si>
    <t>R</t>
  </si>
  <si>
    <t>Cofins</t>
  </si>
  <si>
    <t>Custo Financeiro</t>
  </si>
  <si>
    <t>DF</t>
  </si>
  <si>
    <t>ISSQN</t>
  </si>
  <si>
    <t>Lucro</t>
  </si>
  <si>
    <t>L</t>
  </si>
  <si>
    <t>CPRB</t>
  </si>
  <si>
    <t>COMPOSIÇÃO DO BDI</t>
  </si>
  <si>
    <t>I.</t>
  </si>
  <si>
    <t>Fórmula adotada</t>
  </si>
  <si>
    <t>II.</t>
  </si>
  <si>
    <t>Parcelas constituintes da fórmula e respectivos valores</t>
  </si>
  <si>
    <t>i</t>
  </si>
  <si>
    <t>Total de impostos</t>
  </si>
  <si>
    <t>BDI calculado:</t>
  </si>
  <si>
    <t>III</t>
  </si>
  <si>
    <t>BDI = (((1+AC+S&amp;G+R)*(1+DF)*(1+L))/(1-i))-)1</t>
  </si>
  <si>
    <t>S&amp;G</t>
  </si>
  <si>
    <t>* ISS (base 4,00%) ajustado apenas sobre mão de obra, conforme Decreto  nº19.224 do  Municipio de Porto Alegre</t>
  </si>
  <si>
    <t>Tributos (i) - Memória de Cálculo</t>
  </si>
  <si>
    <t>* os cálculos tem base em  mão de obra sem desoneração</t>
  </si>
  <si>
    <t xml:space="preserve">Recuperação e montagem dos toldos retirados do estacionamento da CMPA, para áreas de estacionamento contíguas ao Palácio Aloísio Filho </t>
  </si>
  <si>
    <t>Recuperação da estrutura (raspagem lavagem, anti corrosivo)</t>
  </si>
  <si>
    <t>Instalação das estruturas</t>
  </si>
  <si>
    <t>5.1</t>
  </si>
  <si>
    <t>5.2</t>
  </si>
  <si>
    <t>5.3</t>
  </si>
  <si>
    <t>Iluminação</t>
  </si>
  <si>
    <t>6.1</t>
  </si>
  <si>
    <t>6.2</t>
  </si>
  <si>
    <t>6.3</t>
  </si>
  <si>
    <t>7.1</t>
  </si>
  <si>
    <t>7.2</t>
  </si>
  <si>
    <t>Material com BDI</t>
  </si>
  <si>
    <t>BDI %</t>
  </si>
  <si>
    <t>Total Geral com BDI</t>
  </si>
  <si>
    <t>Mão de Obra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</si>
</sst>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0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Font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" fontId="2" fillId="2" borderId="1" xfId="1" applyNumberFormat="1" applyFont="1" applyFill="1" applyBorder="1"/>
    <xf numFmtId="0" fontId="1" fillId="2" borderId="1" xfId="0" applyFont="1" applyFill="1" applyBorder="1"/>
    <xf numFmtId="4" fontId="0" fillId="0" borderId="0" xfId="0" applyNumberForma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4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6" fillId="0" borderId="0" xfId="0" applyFont="1" applyFill="1" applyBorder="1" applyProtection="1"/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/>
    <xf numFmtId="10" fontId="0" fillId="0" borderId="1" xfId="0" applyNumberFormat="1" applyFont="1" applyBorder="1"/>
    <xf numFmtId="0" fontId="0" fillId="3" borderId="1" xfId="0" applyFont="1" applyFill="1" applyBorder="1"/>
    <xf numFmtId="10" fontId="0" fillId="3" borderId="1" xfId="0" applyNumberFormat="1" applyFont="1" applyFill="1" applyBorder="1" applyAlignment="1">
      <alignment horizontal="left" indent="5"/>
    </xf>
    <xf numFmtId="0" fontId="0" fillId="0" borderId="0" xfId="0" applyFont="1"/>
    <xf numFmtId="0" fontId="7" fillId="0" borderId="0" xfId="0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Fill="1" applyBorder="1" applyProtection="1"/>
    <xf numFmtId="0" fontId="11" fillId="0" borderId="0" xfId="0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/>
    <xf numFmtId="0" fontId="7" fillId="0" borderId="11" xfId="0" applyFont="1" applyFill="1" applyBorder="1" applyProtection="1"/>
    <xf numFmtId="0" fontId="0" fillId="0" borderId="12" xfId="0" applyFont="1" applyFill="1" applyBorder="1"/>
    <xf numFmtId="0" fontId="8" fillId="0" borderId="12" xfId="0" applyFont="1" applyFill="1" applyBorder="1" applyProtection="1"/>
    <xf numFmtId="0" fontId="9" fillId="0" borderId="12" xfId="0" applyFont="1" applyFill="1" applyBorder="1" applyProtection="1"/>
    <xf numFmtId="0" fontId="10" fillId="0" borderId="13" xfId="0" applyFont="1" applyFill="1" applyBorder="1" applyProtection="1"/>
    <xf numFmtId="0" fontId="8" fillId="0" borderId="6" xfId="0" applyFont="1" applyFill="1" applyBorder="1" applyProtection="1"/>
    <xf numFmtId="0" fontId="10" fillId="0" borderId="7" xfId="0" applyFont="1" applyFill="1" applyBorder="1" applyProtection="1"/>
    <xf numFmtId="0" fontId="6" fillId="0" borderId="6" xfId="0" applyFont="1" applyFill="1" applyBorder="1" applyAlignment="1" applyProtection="1">
      <alignment horizontal="right"/>
    </xf>
    <xf numFmtId="0" fontId="6" fillId="0" borderId="7" xfId="0" applyFont="1" applyFill="1" applyBorder="1" applyProtection="1"/>
    <xf numFmtId="0" fontId="0" fillId="0" borderId="6" xfId="0" applyFont="1" applyFill="1" applyBorder="1"/>
    <xf numFmtId="0" fontId="10" fillId="0" borderId="7" xfId="3" applyFont="1" applyFill="1" applyBorder="1" applyAlignment="1" applyProtection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8" fillId="0" borderId="0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wrapText="1"/>
    </xf>
    <xf numFmtId="0" fontId="14" fillId="0" borderId="0" xfId="0" applyFont="1"/>
    <xf numFmtId="164" fontId="0" fillId="0" borderId="0" xfId="0" applyNumberFormat="1" applyFont="1"/>
    <xf numFmtId="0" fontId="15" fillId="0" borderId="12" xfId="0" applyFont="1" applyFill="1" applyBorder="1" applyProtection="1"/>
    <xf numFmtId="0" fontId="1" fillId="0" borderId="1" xfId="0" applyFont="1" applyBorder="1" applyAlignment="1">
      <alignment horizontal="center"/>
    </xf>
    <xf numFmtId="0" fontId="7" fillId="0" borderId="6" xfId="0" applyFont="1" applyFill="1" applyBorder="1" applyProtection="1"/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/>
    </xf>
    <xf numFmtId="10" fontId="0" fillId="0" borderId="1" xfId="0" applyNumberFormat="1" applyFont="1" applyBorder="1" applyProtection="1">
      <protection locked="0"/>
    </xf>
    <xf numFmtId="4" fontId="0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0" fontId="0" fillId="0" borderId="0" xfId="0" applyFill="1" applyBorder="1"/>
    <xf numFmtId="2" fontId="0" fillId="0" borderId="0" xfId="0" applyNumberFormat="1"/>
    <xf numFmtId="4" fontId="0" fillId="0" borderId="0" xfId="0" applyNumberFormat="1" applyFont="1" applyBorder="1"/>
    <xf numFmtId="4" fontId="17" fillId="0" borderId="0" xfId="0" applyNumberFormat="1" applyFont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 applyAlignment="1">
      <alignment wrapText="1"/>
    </xf>
    <xf numFmtId="4" fontId="0" fillId="0" borderId="0" xfId="0" applyNumberFormat="1" applyFill="1" applyBorder="1"/>
    <xf numFmtId="2" fontId="0" fillId="0" borderId="0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0" fillId="0" borderId="1" xfId="0" applyNumberFormat="1" applyFont="1" applyBorder="1" applyProtection="1">
      <protection locked="0"/>
    </xf>
    <xf numFmtId="4" fontId="0" fillId="0" borderId="1" xfId="0" applyNumberFormat="1" applyFont="1" applyBorder="1" applyAlignment="1" applyProtection="1">
      <alignment horizontal="center"/>
      <protection locked="0"/>
    </xf>
  </cellXfs>
  <cellStyles count="4">
    <cellStyle name="Normal" xfId="0" builtinId="0"/>
    <cellStyle name="Normal_Plan com bdi" xfId="3"/>
    <cellStyle name="Porcentagem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2171700</xdr:colOff>
      <xdr:row>3</xdr:row>
      <xdr:rowOff>142875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27527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2171700</xdr:colOff>
      <xdr:row>3</xdr:row>
      <xdr:rowOff>142875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27527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Q34"/>
  <sheetViews>
    <sheetView tabSelected="1" zoomScale="86" zoomScaleNormal="86" workbookViewId="0">
      <selection activeCell="K30" sqref="K30"/>
    </sheetView>
  </sheetViews>
  <sheetFormatPr defaultRowHeight="15" x14ac:dyDescent="0.25"/>
  <cols>
    <col min="2" max="2" width="90.85546875" customWidth="1"/>
    <col min="3" max="3" width="8.5703125" style="5" bestFit="1" customWidth="1"/>
    <col min="4" max="4" width="11.7109375" style="5" customWidth="1"/>
    <col min="5" max="5" width="9.140625" bestFit="1" customWidth="1"/>
    <col min="6" max="6" width="10.28515625" bestFit="1" customWidth="1"/>
    <col min="7" max="7" width="10.7109375" customWidth="1"/>
    <col min="8" max="8" width="10.28515625" bestFit="1" customWidth="1"/>
    <col min="9" max="9" width="9.140625" bestFit="1" customWidth="1"/>
    <col min="10" max="10" width="10.28515625" bestFit="1" customWidth="1"/>
    <col min="11" max="11" width="10.7109375" customWidth="1"/>
    <col min="12" max="12" width="10.28515625" bestFit="1" customWidth="1"/>
    <col min="13" max="13" width="12.7109375" style="5" customWidth="1"/>
    <col min="17" max="17" width="14" bestFit="1" customWidth="1"/>
  </cols>
  <sheetData>
    <row r="6" spans="1:16" x14ac:dyDescent="0.25">
      <c r="A6" s="78" t="s">
        <v>54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6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6" s="84" customFormat="1" ht="45" x14ac:dyDescent="0.25">
      <c r="A8" s="80"/>
      <c r="B8" s="80"/>
      <c r="C8" s="81"/>
      <c r="D8" s="81"/>
      <c r="E8" s="82" t="s">
        <v>4</v>
      </c>
      <c r="F8" s="82"/>
      <c r="G8" s="83"/>
      <c r="H8" s="83" t="s">
        <v>66</v>
      </c>
      <c r="I8" s="82" t="s">
        <v>5</v>
      </c>
      <c r="J8" s="82"/>
      <c r="K8" s="83"/>
      <c r="L8" s="83" t="s">
        <v>69</v>
      </c>
      <c r="M8" s="85" t="s">
        <v>68</v>
      </c>
    </row>
    <row r="9" spans="1:16" x14ac:dyDescent="0.25">
      <c r="A9" s="22" t="s">
        <v>2</v>
      </c>
      <c r="B9" s="22" t="s">
        <v>3</v>
      </c>
      <c r="C9" s="22" t="s">
        <v>0</v>
      </c>
      <c r="D9" s="22" t="s">
        <v>1</v>
      </c>
      <c r="E9" s="22" t="s">
        <v>6</v>
      </c>
      <c r="F9" s="22" t="s">
        <v>7</v>
      </c>
      <c r="G9" s="61" t="s">
        <v>67</v>
      </c>
      <c r="H9" s="61" t="s">
        <v>7</v>
      </c>
      <c r="I9" s="22" t="s">
        <v>6</v>
      </c>
      <c r="J9" s="22" t="s">
        <v>7</v>
      </c>
      <c r="K9" s="61" t="s">
        <v>67</v>
      </c>
      <c r="L9" s="61" t="s">
        <v>7</v>
      </c>
      <c r="M9" s="86"/>
    </row>
    <row r="10" spans="1:16" x14ac:dyDescent="0.25">
      <c r="A10" s="22"/>
      <c r="B10" s="19" t="s">
        <v>24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64"/>
      <c r="O10" s="7"/>
      <c r="P10" s="7"/>
    </row>
    <row r="11" spans="1:16" x14ac:dyDescent="0.25">
      <c r="A11" s="2">
        <v>1</v>
      </c>
      <c r="B11" s="1" t="s">
        <v>55</v>
      </c>
      <c r="C11" s="2" t="s">
        <v>9</v>
      </c>
      <c r="D11" s="3">
        <v>377.28</v>
      </c>
      <c r="E11" s="13">
        <v>14.61</v>
      </c>
      <c r="F11" s="13">
        <f>ROUND(E11*D11,2)</f>
        <v>5512.06</v>
      </c>
      <c r="G11" s="63">
        <v>28.78</v>
      </c>
      <c r="H11" s="13">
        <f>ROUND(F11*(1+G11/100),2)</f>
        <v>7098.43</v>
      </c>
      <c r="I11" s="13">
        <v>22.34</v>
      </c>
      <c r="J11" s="13">
        <f>I11*D11</f>
        <v>8428.4351999999999</v>
      </c>
      <c r="K11" s="63">
        <v>28.78</v>
      </c>
      <c r="L11" s="13">
        <f>ROUND(J11*(1+K11/100),2)</f>
        <v>10854.14</v>
      </c>
      <c r="M11" s="65">
        <f>H11+L11</f>
        <v>17952.57</v>
      </c>
      <c r="O11" s="68"/>
      <c r="P11" s="68"/>
    </row>
    <row r="12" spans="1:16" x14ac:dyDescent="0.25">
      <c r="A12" s="2">
        <v>2</v>
      </c>
      <c r="B12" s="1" t="s">
        <v>10</v>
      </c>
      <c r="C12" s="2" t="s">
        <v>8</v>
      </c>
      <c r="D12" s="3">
        <v>285.3</v>
      </c>
      <c r="E12" s="13">
        <v>2.37</v>
      </c>
      <c r="F12" s="13">
        <f t="shared" ref="F12:F25" si="0">ROUND(E12*D12,2)</f>
        <v>676.16</v>
      </c>
      <c r="G12" s="63">
        <v>28.78</v>
      </c>
      <c r="H12" s="13">
        <f t="shared" ref="H12:H25" si="1">ROUND(F12*(1+G12/100),2)</f>
        <v>870.76</v>
      </c>
      <c r="I12" s="13">
        <v>9.52</v>
      </c>
      <c r="J12" s="13">
        <f>I12*D12</f>
        <v>2716.056</v>
      </c>
      <c r="K12" s="63">
        <v>28.78</v>
      </c>
      <c r="L12" s="13">
        <f t="shared" ref="L12:L25" si="2">ROUND(J12*(1+K12/100),2)</f>
        <v>3497.74</v>
      </c>
      <c r="M12" s="65">
        <f t="shared" ref="M12:M14" si="3">H12+L12</f>
        <v>4368.5</v>
      </c>
      <c r="O12" s="68"/>
      <c r="P12" s="68"/>
    </row>
    <row r="13" spans="1:16" x14ac:dyDescent="0.25">
      <c r="A13" s="2">
        <v>3</v>
      </c>
      <c r="B13" s="1" t="s">
        <v>14</v>
      </c>
      <c r="C13" s="2" t="s">
        <v>9</v>
      </c>
      <c r="D13" s="3">
        <v>377.28</v>
      </c>
      <c r="E13" s="13">
        <v>7.75</v>
      </c>
      <c r="F13" s="13">
        <f t="shared" si="0"/>
        <v>2923.92</v>
      </c>
      <c r="G13" s="63">
        <v>28.78</v>
      </c>
      <c r="H13" s="13">
        <f t="shared" si="1"/>
        <v>3765.42</v>
      </c>
      <c r="I13" s="13">
        <v>6.95</v>
      </c>
      <c r="J13" s="13">
        <f>I13*D13</f>
        <v>2622.096</v>
      </c>
      <c r="K13" s="63">
        <v>28.78</v>
      </c>
      <c r="L13" s="13">
        <f t="shared" si="2"/>
        <v>3376.74</v>
      </c>
      <c r="M13" s="65">
        <f t="shared" si="3"/>
        <v>7142.16</v>
      </c>
      <c r="O13" s="68"/>
      <c r="P13" s="68"/>
    </row>
    <row r="14" spans="1:16" x14ac:dyDescent="0.25">
      <c r="A14" s="2">
        <v>4</v>
      </c>
      <c r="B14" s="1" t="s">
        <v>17</v>
      </c>
      <c r="C14" s="2" t="s">
        <v>15</v>
      </c>
      <c r="D14" s="3">
        <v>6</v>
      </c>
      <c r="E14" s="13">
        <v>150</v>
      </c>
      <c r="F14" s="13">
        <f t="shared" si="0"/>
        <v>900</v>
      </c>
      <c r="G14" s="63">
        <v>28.78</v>
      </c>
      <c r="H14" s="13">
        <f t="shared" si="1"/>
        <v>1159.02</v>
      </c>
      <c r="I14" s="13">
        <v>336.67</v>
      </c>
      <c r="J14" s="13">
        <f>I14*D14</f>
        <v>2020.02</v>
      </c>
      <c r="K14" s="63">
        <v>28.78</v>
      </c>
      <c r="L14" s="13">
        <f t="shared" si="2"/>
        <v>2601.38</v>
      </c>
      <c r="M14" s="65">
        <f t="shared" si="3"/>
        <v>3760.4</v>
      </c>
      <c r="O14" s="69"/>
      <c r="P14" s="69"/>
    </row>
    <row r="15" spans="1:16" x14ac:dyDescent="0.25">
      <c r="A15" s="2">
        <v>5</v>
      </c>
      <c r="B15" s="19" t="s">
        <v>56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O15" s="68"/>
      <c r="P15" s="68"/>
    </row>
    <row r="16" spans="1:16" x14ac:dyDescent="0.25">
      <c r="A16" s="2" t="s">
        <v>57</v>
      </c>
      <c r="B16" s="1" t="s">
        <v>19</v>
      </c>
      <c r="C16" s="2" t="s">
        <v>15</v>
      </c>
      <c r="D16" s="3">
        <v>28</v>
      </c>
      <c r="E16" s="13">
        <v>261.39999999999998</v>
      </c>
      <c r="F16" s="13">
        <f t="shared" si="0"/>
        <v>7319.2</v>
      </c>
      <c r="G16" s="63">
        <v>28.78</v>
      </c>
      <c r="H16" s="13">
        <f t="shared" si="1"/>
        <v>9425.67</v>
      </c>
      <c r="I16" s="13">
        <v>36.26</v>
      </c>
      <c r="J16" s="13">
        <f>I16*D16</f>
        <v>1015.28</v>
      </c>
      <c r="K16" s="63">
        <v>28.78</v>
      </c>
      <c r="L16" s="13">
        <f t="shared" si="2"/>
        <v>1307.48</v>
      </c>
      <c r="M16" s="65">
        <f t="shared" ref="M16:M25" si="4">H16+L16</f>
        <v>10733.15</v>
      </c>
      <c r="O16" s="68"/>
      <c r="P16" s="68"/>
    </row>
    <row r="17" spans="1:17" x14ac:dyDescent="0.25">
      <c r="A17" s="2" t="s">
        <v>58</v>
      </c>
      <c r="B17" s="1" t="s">
        <v>20</v>
      </c>
      <c r="C17" s="2" t="s">
        <v>11</v>
      </c>
      <c r="D17" s="3">
        <v>2.52</v>
      </c>
      <c r="E17" s="13">
        <v>849.66</v>
      </c>
      <c r="F17" s="13">
        <f t="shared" si="0"/>
        <v>2141.14</v>
      </c>
      <c r="G17" s="63">
        <v>28.78</v>
      </c>
      <c r="H17" s="13">
        <f t="shared" si="1"/>
        <v>2757.36</v>
      </c>
      <c r="I17" s="13">
        <v>254.93</v>
      </c>
      <c r="J17" s="13">
        <f>I17*D17</f>
        <v>642.42360000000008</v>
      </c>
      <c r="K17" s="63">
        <v>28.78</v>
      </c>
      <c r="L17" s="13">
        <f t="shared" si="2"/>
        <v>827.31</v>
      </c>
      <c r="M17" s="65">
        <f t="shared" si="4"/>
        <v>3584.67</v>
      </c>
      <c r="O17" s="69"/>
      <c r="P17" s="69"/>
    </row>
    <row r="18" spans="1:17" ht="30" x14ac:dyDescent="0.25">
      <c r="A18" s="2" t="s">
        <v>59</v>
      </c>
      <c r="B18" s="12" t="s">
        <v>18</v>
      </c>
      <c r="C18" s="2" t="s">
        <v>15</v>
      </c>
      <c r="D18" s="3">
        <v>9</v>
      </c>
      <c r="E18" s="13">
        <v>166.67</v>
      </c>
      <c r="F18" s="13">
        <f t="shared" si="0"/>
        <v>1500.03</v>
      </c>
      <c r="G18" s="63">
        <v>28.78</v>
      </c>
      <c r="H18" s="13">
        <f t="shared" si="1"/>
        <v>1931.74</v>
      </c>
      <c r="I18" s="13">
        <v>550</v>
      </c>
      <c r="J18" s="13">
        <f>I18*D18</f>
        <v>4950</v>
      </c>
      <c r="K18" s="63">
        <v>28.78</v>
      </c>
      <c r="L18" s="13">
        <f t="shared" si="2"/>
        <v>6374.61</v>
      </c>
      <c r="M18" s="65">
        <f t="shared" si="4"/>
        <v>8306.35</v>
      </c>
      <c r="O18" s="68"/>
      <c r="P18" s="68"/>
    </row>
    <row r="19" spans="1:17" x14ac:dyDescent="0.25">
      <c r="A19" s="2">
        <v>6</v>
      </c>
      <c r="B19" s="19" t="s">
        <v>60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O19" s="68"/>
      <c r="P19" s="68"/>
    </row>
    <row r="20" spans="1:17" x14ac:dyDescent="0.25">
      <c r="A20" s="2" t="s">
        <v>61</v>
      </c>
      <c r="B20" s="1" t="s">
        <v>12</v>
      </c>
      <c r="C20" s="2" t="s">
        <v>9</v>
      </c>
      <c r="D20" s="6">
        <v>78</v>
      </c>
      <c r="E20" s="13">
        <v>5.15</v>
      </c>
      <c r="F20" s="13">
        <f t="shared" si="0"/>
        <v>401.7</v>
      </c>
      <c r="G20" s="63">
        <v>28.78</v>
      </c>
      <c r="H20" s="13">
        <f t="shared" si="1"/>
        <v>517.30999999999995</v>
      </c>
      <c r="I20" s="13">
        <v>7.17</v>
      </c>
      <c r="J20" s="13">
        <f>I20*D20</f>
        <v>559.26</v>
      </c>
      <c r="K20" s="63">
        <v>28.78</v>
      </c>
      <c r="L20" s="13">
        <f t="shared" si="2"/>
        <v>720.22</v>
      </c>
      <c r="M20" s="65">
        <f t="shared" si="4"/>
        <v>1237.53</v>
      </c>
      <c r="O20" s="68"/>
      <c r="P20" s="68"/>
    </row>
    <row r="21" spans="1:17" x14ac:dyDescent="0.25">
      <c r="A21" s="2" t="s">
        <v>62</v>
      </c>
      <c r="B21" s="1" t="s">
        <v>16</v>
      </c>
      <c r="C21" s="2" t="s">
        <v>9</v>
      </c>
      <c r="D21" s="6">
        <v>78</v>
      </c>
      <c r="E21" s="13">
        <v>9.68</v>
      </c>
      <c r="F21" s="13">
        <f t="shared" si="0"/>
        <v>755.04</v>
      </c>
      <c r="G21" s="63">
        <v>28.78</v>
      </c>
      <c r="H21" s="13">
        <f t="shared" si="1"/>
        <v>972.34</v>
      </c>
      <c r="I21" s="13">
        <v>0.85</v>
      </c>
      <c r="J21" s="13">
        <f>I21*D21</f>
        <v>66.3</v>
      </c>
      <c r="K21" s="63">
        <v>28.78</v>
      </c>
      <c r="L21" s="13">
        <f t="shared" si="2"/>
        <v>85.38</v>
      </c>
      <c r="M21" s="65">
        <f t="shared" si="4"/>
        <v>1057.72</v>
      </c>
    </row>
    <row r="22" spans="1:17" x14ac:dyDescent="0.25">
      <c r="A22" s="2" t="s">
        <v>63</v>
      </c>
      <c r="B22" s="1" t="s">
        <v>13</v>
      </c>
      <c r="C22" s="2" t="s">
        <v>15</v>
      </c>
      <c r="D22" s="3">
        <v>8</v>
      </c>
      <c r="E22" s="13">
        <v>50.74</v>
      </c>
      <c r="F22" s="13">
        <f t="shared" si="0"/>
        <v>405.92</v>
      </c>
      <c r="G22" s="63">
        <v>28.78</v>
      </c>
      <c r="H22" s="13">
        <f t="shared" si="1"/>
        <v>522.74</v>
      </c>
      <c r="I22" s="13">
        <v>3.91</v>
      </c>
      <c r="J22" s="13">
        <f>I22*D22</f>
        <v>31.28</v>
      </c>
      <c r="K22" s="63">
        <v>28.78</v>
      </c>
      <c r="L22" s="13">
        <f t="shared" si="2"/>
        <v>40.28</v>
      </c>
      <c r="M22" s="65">
        <f t="shared" si="4"/>
        <v>563.02</v>
      </c>
    </row>
    <row r="23" spans="1:17" x14ac:dyDescent="0.25">
      <c r="A23" s="2">
        <v>7</v>
      </c>
      <c r="B23" s="19" t="s">
        <v>25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64"/>
    </row>
    <row r="24" spans="1:17" x14ac:dyDescent="0.25">
      <c r="A24" s="2" t="s">
        <v>64</v>
      </c>
      <c r="B24" s="12" t="s">
        <v>21</v>
      </c>
      <c r="C24" s="2" t="s">
        <v>15</v>
      </c>
      <c r="D24" s="3">
        <v>2</v>
      </c>
      <c r="E24" s="13">
        <v>3711.84</v>
      </c>
      <c r="F24" s="13">
        <f t="shared" si="0"/>
        <v>7423.68</v>
      </c>
      <c r="G24" s="63">
        <v>28.78</v>
      </c>
      <c r="H24" s="13">
        <f t="shared" si="1"/>
        <v>9560.2199999999993</v>
      </c>
      <c r="I24" s="13">
        <v>2424.9533333333334</v>
      </c>
      <c r="J24" s="13">
        <f>I24*D24</f>
        <v>4849.9066666666668</v>
      </c>
      <c r="K24" s="63">
        <v>28.78</v>
      </c>
      <c r="L24" s="13">
        <f t="shared" si="2"/>
        <v>6245.71</v>
      </c>
      <c r="M24" s="65">
        <f t="shared" si="4"/>
        <v>15805.93</v>
      </c>
      <c r="O24" s="18"/>
    </row>
    <row r="25" spans="1:17" x14ac:dyDescent="0.25">
      <c r="A25" s="2" t="s">
        <v>65</v>
      </c>
      <c r="B25" s="12" t="s">
        <v>22</v>
      </c>
      <c r="C25" s="2" t="s">
        <v>15</v>
      </c>
      <c r="D25" s="3">
        <v>1</v>
      </c>
      <c r="E25" s="13">
        <v>3249.66</v>
      </c>
      <c r="F25" s="13">
        <f t="shared" si="0"/>
        <v>3249.66</v>
      </c>
      <c r="G25" s="63">
        <v>28.78</v>
      </c>
      <c r="H25" s="13">
        <f t="shared" si="1"/>
        <v>4184.91</v>
      </c>
      <c r="I25" s="13">
        <v>1397.38</v>
      </c>
      <c r="J25" s="13">
        <f>I25*D25</f>
        <v>1397.38</v>
      </c>
      <c r="K25" s="63">
        <v>28.78</v>
      </c>
      <c r="L25" s="13">
        <f t="shared" si="2"/>
        <v>1799.55</v>
      </c>
      <c r="M25" s="65">
        <f t="shared" si="4"/>
        <v>5984.46</v>
      </c>
    </row>
    <row r="26" spans="1:17" x14ac:dyDescent="0.25">
      <c r="A26" s="1"/>
      <c r="B26" s="17" t="s">
        <v>23</v>
      </c>
      <c r="C26" s="14"/>
      <c r="D26" s="15"/>
      <c r="E26" s="16"/>
      <c r="F26" s="16">
        <f>SUM(F11:F25)</f>
        <v>33208.509999999995</v>
      </c>
      <c r="G26" s="16"/>
      <c r="H26" s="16">
        <f>SUM(H11:H25)</f>
        <v>42765.920000000013</v>
      </c>
      <c r="I26" s="16"/>
      <c r="J26" s="16">
        <f>SUM(J11:J25)</f>
        <v>29298.437466666663</v>
      </c>
      <c r="K26" s="16"/>
      <c r="L26" s="16">
        <f>SUM(L11:L25)</f>
        <v>37730.540000000008</v>
      </c>
      <c r="M26" s="77">
        <f>SUM(M11:M25)</f>
        <v>80496.460000000006</v>
      </c>
      <c r="Q26" s="67"/>
    </row>
    <row r="27" spans="1:17" x14ac:dyDescent="0.25">
      <c r="D27" s="4"/>
    </row>
    <row r="28" spans="1:17" x14ac:dyDescent="0.25">
      <c r="C28"/>
      <c r="D28"/>
      <c r="E28" s="5"/>
      <c r="F28" s="4"/>
      <c r="H28" s="18"/>
      <c r="I28" s="18"/>
      <c r="J28" s="18"/>
      <c r="M28" s="18"/>
      <c r="N28" s="18"/>
      <c r="O28" s="5"/>
    </row>
    <row r="29" spans="1:17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5"/>
    </row>
    <row r="30" spans="1:17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5"/>
    </row>
    <row r="31" spans="1:17" x14ac:dyDescent="0.25">
      <c r="B31" s="66"/>
      <c r="C31" s="66"/>
      <c r="D31" s="66"/>
      <c r="E31" s="70"/>
      <c r="F31" s="70"/>
      <c r="G31" s="66"/>
      <c r="H31" s="66"/>
      <c r="I31" s="70"/>
      <c r="J31" s="66"/>
      <c r="K31" s="66"/>
      <c r="L31" s="70"/>
      <c r="M31" s="70"/>
      <c r="N31" s="71"/>
      <c r="O31" s="71"/>
      <c r="P31" s="5"/>
    </row>
    <row r="32" spans="1:17" x14ac:dyDescent="0.25">
      <c r="B32" s="72"/>
      <c r="C32" s="72"/>
      <c r="D32" s="73"/>
      <c r="E32" s="70"/>
      <c r="F32" s="70"/>
      <c r="G32" s="66"/>
      <c r="H32" s="66"/>
      <c r="I32" s="70"/>
      <c r="J32" s="66"/>
      <c r="K32" s="66"/>
      <c r="L32" s="70"/>
      <c r="M32" s="74"/>
      <c r="N32" s="71"/>
      <c r="O32" s="71"/>
      <c r="P32" s="5"/>
    </row>
    <row r="33" spans="3:12" x14ac:dyDescent="0.25">
      <c r="C33"/>
      <c r="D33" s="4"/>
      <c r="F33" s="7"/>
      <c r="G33" s="7"/>
      <c r="H33" s="7"/>
      <c r="I33" s="21"/>
      <c r="J33" s="10"/>
      <c r="K33" s="7"/>
      <c r="L33" s="7"/>
    </row>
    <row r="34" spans="3:12" x14ac:dyDescent="0.25">
      <c r="C34"/>
      <c r="F34" s="7"/>
      <c r="G34" s="7"/>
      <c r="H34" s="7"/>
      <c r="I34" s="8"/>
      <c r="J34" s="9"/>
      <c r="K34" s="7"/>
      <c r="L34" s="7"/>
    </row>
  </sheetData>
  <mergeCells count="4">
    <mergeCell ref="A6:M6"/>
    <mergeCell ref="E8:F8"/>
    <mergeCell ref="I8:J8"/>
    <mergeCell ref="M8:M9"/>
  </mergeCells>
  <pageMargins left="0.511811024" right="0.511811024" top="0.78740157499999996" bottom="0.78740157499999996" header="0.31496062000000002" footer="0.31496062000000002"/>
  <pageSetup paperSize="9" scale="6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30" zoomScaleNormal="130" workbookViewId="0">
      <selection activeCell="C20" sqref="C20:C23"/>
    </sheetView>
  </sheetViews>
  <sheetFormatPr defaultRowHeight="15" x14ac:dyDescent="0.25"/>
  <cols>
    <col min="1" max="1" width="5.28515625" style="31" bestFit="1" customWidth="1"/>
    <col min="2" max="2" width="38.85546875" style="31" customWidth="1"/>
    <col min="3" max="3" width="12.7109375" style="31" bestFit="1" customWidth="1"/>
    <col min="4" max="4" width="7.7109375" style="31" customWidth="1"/>
    <col min="5" max="5" width="8.28515625" style="31" customWidth="1"/>
    <col min="6" max="16384" width="9.140625" style="31"/>
  </cols>
  <sheetData>
    <row r="1" spans="1:7" s="25" customFormat="1" ht="23.25" x14ac:dyDescent="0.35">
      <c r="A1" s="39"/>
      <c r="B1" s="57" t="s">
        <v>40</v>
      </c>
      <c r="C1" s="40"/>
      <c r="D1" s="41"/>
      <c r="E1" s="42"/>
      <c r="F1" s="43"/>
      <c r="G1" s="26"/>
    </row>
    <row r="2" spans="1:7" s="25" customFormat="1" x14ac:dyDescent="0.25">
      <c r="A2" s="59"/>
      <c r="B2" s="79" t="s">
        <v>54</v>
      </c>
      <c r="C2" s="79"/>
      <c r="D2" s="79"/>
      <c r="E2" s="79"/>
      <c r="F2" s="45"/>
      <c r="G2" s="26"/>
    </row>
    <row r="3" spans="1:7" s="25" customFormat="1" x14ac:dyDescent="0.25">
      <c r="A3" s="44"/>
      <c r="B3" s="79"/>
      <c r="C3" s="79"/>
      <c r="D3" s="79"/>
      <c r="E3" s="79"/>
      <c r="F3" s="45"/>
      <c r="G3" s="26"/>
    </row>
    <row r="4" spans="1:7" s="25" customFormat="1" x14ac:dyDescent="0.25">
      <c r="A4" s="44"/>
      <c r="B4" s="60"/>
      <c r="C4" s="60"/>
      <c r="D4" s="60"/>
      <c r="E4" s="60"/>
      <c r="F4" s="45"/>
      <c r="G4" s="26"/>
    </row>
    <row r="5" spans="1:7" s="25" customFormat="1" ht="15.75" x14ac:dyDescent="0.25">
      <c r="A5" s="46" t="s">
        <v>41</v>
      </c>
      <c r="B5" s="24" t="s">
        <v>42</v>
      </c>
      <c r="C5" s="35"/>
      <c r="D5" s="35"/>
      <c r="E5" s="34"/>
      <c r="F5" s="45"/>
      <c r="G5" s="26"/>
    </row>
    <row r="6" spans="1:7" s="25" customFormat="1" x14ac:dyDescent="0.25">
      <c r="A6" s="44"/>
      <c r="B6" s="33"/>
      <c r="C6" s="33"/>
      <c r="D6" s="33"/>
      <c r="E6" s="34"/>
      <c r="F6" s="45"/>
      <c r="G6" s="26"/>
    </row>
    <row r="7" spans="1:7" s="25" customFormat="1" x14ac:dyDescent="0.25">
      <c r="A7" s="44"/>
      <c r="B7" s="36" t="s">
        <v>49</v>
      </c>
      <c r="C7" s="32"/>
      <c r="D7" s="33"/>
      <c r="E7" s="34"/>
      <c r="F7" s="45"/>
      <c r="G7" s="26"/>
    </row>
    <row r="8" spans="1:7" s="25" customFormat="1" x14ac:dyDescent="0.25">
      <c r="A8" s="44"/>
      <c r="B8" s="33"/>
      <c r="C8" s="33"/>
      <c r="D8" s="33"/>
      <c r="E8" s="34"/>
      <c r="F8" s="45"/>
      <c r="G8" s="26"/>
    </row>
    <row r="9" spans="1:7" s="25" customFormat="1" ht="15.75" x14ac:dyDescent="0.25">
      <c r="A9" s="46" t="s">
        <v>43</v>
      </c>
      <c r="B9" s="24" t="s">
        <v>44</v>
      </c>
      <c r="C9" s="35"/>
      <c r="D9" s="35"/>
      <c r="E9" s="24"/>
      <c r="F9" s="47"/>
      <c r="G9" s="26"/>
    </row>
    <row r="10" spans="1:7" s="25" customFormat="1" x14ac:dyDescent="0.25">
      <c r="A10" s="44"/>
      <c r="B10" s="33"/>
      <c r="C10" s="33"/>
      <c r="D10" s="33"/>
      <c r="E10" s="34"/>
      <c r="F10" s="45"/>
      <c r="G10" s="26"/>
    </row>
    <row r="11" spans="1:7" s="25" customFormat="1" x14ac:dyDescent="0.25">
      <c r="A11" s="44"/>
      <c r="B11" s="27" t="s">
        <v>26</v>
      </c>
      <c r="C11" s="58" t="s">
        <v>27</v>
      </c>
      <c r="D11" s="28">
        <v>4.0300000000000002E-2</v>
      </c>
      <c r="E11" s="34"/>
      <c r="F11" s="45"/>
      <c r="G11" s="26"/>
    </row>
    <row r="12" spans="1:7" s="25" customFormat="1" x14ac:dyDescent="0.25">
      <c r="A12" s="48"/>
      <c r="B12" s="27" t="s">
        <v>29</v>
      </c>
      <c r="C12" s="58" t="s">
        <v>50</v>
      </c>
      <c r="D12" s="28">
        <v>6.4999999999999997E-3</v>
      </c>
      <c r="E12" s="34"/>
      <c r="F12" s="45"/>
      <c r="G12" s="26"/>
    </row>
    <row r="13" spans="1:7" s="25" customFormat="1" x14ac:dyDescent="0.25">
      <c r="A13" s="44"/>
      <c r="B13" s="27" t="s">
        <v>31</v>
      </c>
      <c r="C13" s="58" t="s">
        <v>32</v>
      </c>
      <c r="D13" s="28">
        <v>1.3299999999999999E-2</v>
      </c>
      <c r="E13" s="34"/>
      <c r="F13" s="45"/>
      <c r="G13" s="26"/>
    </row>
    <row r="14" spans="1:7" s="25" customFormat="1" x14ac:dyDescent="0.25">
      <c r="A14" s="44"/>
      <c r="B14" s="27" t="s">
        <v>34</v>
      </c>
      <c r="C14" s="58" t="s">
        <v>35</v>
      </c>
      <c r="D14" s="28">
        <v>1.52E-2</v>
      </c>
      <c r="E14" s="34"/>
      <c r="F14" s="45"/>
      <c r="G14" s="26"/>
    </row>
    <row r="15" spans="1:7" s="25" customFormat="1" x14ac:dyDescent="0.25">
      <c r="A15" s="44"/>
      <c r="B15" s="27" t="s">
        <v>37</v>
      </c>
      <c r="C15" s="58" t="s">
        <v>38</v>
      </c>
      <c r="D15" s="28">
        <v>0.08</v>
      </c>
      <c r="E15" s="34"/>
      <c r="F15" s="45"/>
      <c r="G15" s="26"/>
    </row>
    <row r="16" spans="1:7" s="25" customFormat="1" x14ac:dyDescent="0.25">
      <c r="A16" s="44"/>
      <c r="B16" s="27" t="s">
        <v>28</v>
      </c>
      <c r="C16" s="58" t="s">
        <v>45</v>
      </c>
      <c r="D16" s="28">
        <f>C24</f>
        <v>9.7500000000000003E-2</v>
      </c>
      <c r="E16" s="34"/>
      <c r="F16" s="45"/>
      <c r="G16" s="26"/>
    </row>
    <row r="17" spans="1:7" s="25" customFormat="1" x14ac:dyDescent="0.25">
      <c r="A17" s="44"/>
      <c r="B17" s="33"/>
      <c r="C17" s="33"/>
      <c r="D17" s="33"/>
      <c r="E17" s="34"/>
      <c r="F17" s="45"/>
      <c r="G17" s="26"/>
    </row>
    <row r="18" spans="1:7" s="25" customFormat="1" ht="15.75" x14ac:dyDescent="0.25">
      <c r="A18" s="46" t="s">
        <v>48</v>
      </c>
      <c r="B18" s="24" t="s">
        <v>52</v>
      </c>
      <c r="C18" s="35"/>
      <c r="D18" s="35"/>
      <c r="E18" s="24"/>
      <c r="F18" s="47"/>
      <c r="G18" s="26"/>
    </row>
    <row r="19" spans="1:7" s="25" customFormat="1" ht="15.75" x14ac:dyDescent="0.25">
      <c r="A19" s="46"/>
      <c r="B19" s="24"/>
      <c r="C19" s="35"/>
      <c r="D19" s="35"/>
      <c r="E19" s="24"/>
      <c r="F19" s="47"/>
      <c r="G19" s="26"/>
    </row>
    <row r="20" spans="1:7" s="25" customFormat="1" x14ac:dyDescent="0.25">
      <c r="A20" s="44"/>
      <c r="B20" s="27" t="s">
        <v>30</v>
      </c>
      <c r="C20" s="28">
        <v>6.4999999999999997E-3</v>
      </c>
      <c r="D20" s="33"/>
      <c r="E20" s="34"/>
      <c r="F20" s="45"/>
      <c r="G20" s="26"/>
    </row>
    <row r="21" spans="1:7" s="25" customFormat="1" x14ac:dyDescent="0.25">
      <c r="A21" s="44"/>
      <c r="B21" s="27" t="s">
        <v>33</v>
      </c>
      <c r="C21" s="28">
        <v>0.03</v>
      </c>
      <c r="D21" s="26"/>
      <c r="E21" s="34"/>
      <c r="F21" s="45"/>
      <c r="G21" s="26"/>
    </row>
    <row r="22" spans="1:7" s="25" customFormat="1" x14ac:dyDescent="0.25">
      <c r="A22" s="44"/>
      <c r="B22" s="27" t="s">
        <v>36</v>
      </c>
      <c r="C22" s="28">
        <v>1.6E-2</v>
      </c>
      <c r="D22" s="26"/>
      <c r="E22" s="34"/>
      <c r="F22" s="45"/>
      <c r="G22" s="26"/>
    </row>
    <row r="23" spans="1:7" s="25" customFormat="1" x14ac:dyDescent="0.25">
      <c r="A23" s="44"/>
      <c r="B23" s="27" t="s">
        <v>39</v>
      </c>
      <c r="C23" s="28">
        <v>4.4999999999999998E-2</v>
      </c>
      <c r="D23" s="26"/>
      <c r="E23" s="34"/>
      <c r="F23" s="45"/>
      <c r="G23" s="26"/>
    </row>
    <row r="24" spans="1:7" s="25" customFormat="1" x14ac:dyDescent="0.25">
      <c r="A24" s="44"/>
      <c r="B24" s="29" t="s">
        <v>46</v>
      </c>
      <c r="C24" s="30">
        <f>SUM(C20:C23)</f>
        <v>9.7500000000000003E-2</v>
      </c>
      <c r="D24" s="26"/>
      <c r="E24" s="34"/>
      <c r="F24" s="45"/>
      <c r="G24" s="26"/>
    </row>
    <row r="25" spans="1:7" s="25" customFormat="1" x14ac:dyDescent="0.25">
      <c r="A25" s="44"/>
      <c r="B25" s="33"/>
      <c r="C25" s="26"/>
      <c r="D25" s="26"/>
      <c r="E25" s="34"/>
      <c r="F25" s="45"/>
      <c r="G25" s="26"/>
    </row>
    <row r="26" spans="1:7" s="25" customFormat="1" ht="15.75" customHeight="1" x14ac:dyDescent="0.25">
      <c r="A26" s="46"/>
      <c r="B26" s="55" t="s">
        <v>51</v>
      </c>
      <c r="C26" s="53"/>
      <c r="D26" s="53"/>
      <c r="E26" s="53"/>
      <c r="F26" s="54"/>
      <c r="G26" s="26"/>
    </row>
    <row r="27" spans="1:7" s="25" customFormat="1" x14ac:dyDescent="0.25">
      <c r="A27" s="44"/>
      <c r="B27" s="55" t="s">
        <v>53</v>
      </c>
      <c r="C27" s="53"/>
      <c r="D27" s="53"/>
      <c r="E27" s="53"/>
      <c r="F27" s="54"/>
      <c r="G27" s="26"/>
    </row>
    <row r="28" spans="1:7" s="25" customFormat="1" x14ac:dyDescent="0.25">
      <c r="A28" s="44"/>
      <c r="B28" s="38"/>
      <c r="C28" s="38"/>
      <c r="D28" s="38"/>
      <c r="E28" s="38"/>
      <c r="F28" s="49"/>
      <c r="G28" s="26"/>
    </row>
    <row r="29" spans="1:7" s="25" customFormat="1" ht="18.75" x14ac:dyDescent="0.3">
      <c r="A29" s="44"/>
      <c r="B29" s="37" t="s">
        <v>47</v>
      </c>
      <c r="C29" s="23">
        <f>TRUNC(((1+D11+D12+D13)*(1+D14)*(1+D15))/(1-D16)-1,4)</f>
        <v>0.2878</v>
      </c>
      <c r="D29" s="38"/>
      <c r="E29" s="38"/>
      <c r="F29" s="49"/>
      <c r="G29" s="26"/>
    </row>
    <row r="30" spans="1:7" ht="15.75" thickBot="1" x14ac:dyDescent="0.3">
      <c r="A30" s="50"/>
      <c r="B30" s="51"/>
      <c r="C30" s="51"/>
      <c r="D30" s="51"/>
      <c r="E30" s="51"/>
      <c r="F30" s="52"/>
    </row>
    <row r="32" spans="1:7" x14ac:dyDescent="0.25">
      <c r="D32" s="56"/>
    </row>
  </sheetData>
  <mergeCells count="1">
    <mergeCell ref="B2:E3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Q34"/>
  <sheetViews>
    <sheetView zoomScale="86" zoomScaleNormal="86" workbookViewId="0">
      <selection activeCell="J3" sqref="J3"/>
    </sheetView>
  </sheetViews>
  <sheetFormatPr defaultRowHeight="15" x14ac:dyDescent="0.25"/>
  <cols>
    <col min="2" max="2" width="90.85546875" customWidth="1"/>
    <col min="3" max="3" width="8.5703125" style="5" bestFit="1" customWidth="1"/>
    <col min="4" max="4" width="11.7109375" style="5" customWidth="1"/>
    <col min="5" max="5" width="9.140625" bestFit="1" customWidth="1"/>
    <col min="6" max="6" width="10.28515625" bestFit="1" customWidth="1"/>
    <col min="7" max="7" width="10.7109375" customWidth="1"/>
    <col min="8" max="8" width="10.28515625" bestFit="1" customWidth="1"/>
    <col min="9" max="9" width="9.140625" bestFit="1" customWidth="1"/>
    <col min="10" max="10" width="10.28515625" bestFit="1" customWidth="1"/>
    <col min="11" max="11" width="10.7109375" customWidth="1"/>
    <col min="12" max="12" width="10.28515625" bestFit="1" customWidth="1"/>
    <col min="13" max="13" width="12.7109375" style="5" customWidth="1"/>
    <col min="17" max="17" width="14" bestFit="1" customWidth="1"/>
  </cols>
  <sheetData>
    <row r="6" spans="1:16" x14ac:dyDescent="0.25">
      <c r="A6" s="78" t="s">
        <v>54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6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6" s="84" customFormat="1" ht="45" x14ac:dyDescent="0.25">
      <c r="A8" s="80"/>
      <c r="B8" s="80"/>
      <c r="C8" s="81"/>
      <c r="D8" s="81"/>
      <c r="E8" s="82" t="s">
        <v>4</v>
      </c>
      <c r="F8" s="82"/>
      <c r="G8" s="83"/>
      <c r="H8" s="83" t="s">
        <v>66</v>
      </c>
      <c r="I8" s="82" t="s">
        <v>5</v>
      </c>
      <c r="J8" s="82"/>
      <c r="K8" s="83"/>
      <c r="L8" s="83" t="s">
        <v>69</v>
      </c>
      <c r="M8" s="85" t="s">
        <v>68</v>
      </c>
    </row>
    <row r="9" spans="1:16" x14ac:dyDescent="0.25">
      <c r="A9" s="76" t="s">
        <v>2</v>
      </c>
      <c r="B9" s="76" t="s">
        <v>3</v>
      </c>
      <c r="C9" s="76" t="s">
        <v>0</v>
      </c>
      <c r="D9" s="76" t="s">
        <v>1</v>
      </c>
      <c r="E9" s="76" t="s">
        <v>6</v>
      </c>
      <c r="F9" s="76" t="s">
        <v>7</v>
      </c>
      <c r="G9" s="76" t="s">
        <v>67</v>
      </c>
      <c r="H9" s="76" t="s">
        <v>7</v>
      </c>
      <c r="I9" s="76" t="s">
        <v>6</v>
      </c>
      <c r="J9" s="76" t="s">
        <v>7</v>
      </c>
      <c r="K9" s="76" t="s">
        <v>67</v>
      </c>
      <c r="L9" s="76" t="s">
        <v>7</v>
      </c>
      <c r="M9" s="86"/>
    </row>
    <row r="10" spans="1:16" x14ac:dyDescent="0.25">
      <c r="A10" s="76"/>
      <c r="B10" s="19" t="s">
        <v>24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64"/>
      <c r="O10" s="7"/>
      <c r="P10" s="7"/>
    </row>
    <row r="11" spans="1:16" x14ac:dyDescent="0.25">
      <c r="A11" s="2">
        <v>1</v>
      </c>
      <c r="B11" s="1" t="s">
        <v>55</v>
      </c>
      <c r="C11" s="2" t="s">
        <v>9</v>
      </c>
      <c r="D11" s="3">
        <v>377.28</v>
      </c>
      <c r="E11" s="87"/>
      <c r="F11" s="13">
        <f>ROUND(E11*D11,2)</f>
        <v>0</v>
      </c>
      <c r="G11" s="88"/>
      <c r="H11" s="13">
        <f>ROUND(F11*(1+G11/100),2)</f>
        <v>0</v>
      </c>
      <c r="I11" s="87"/>
      <c r="J11" s="13">
        <f>I11*D11</f>
        <v>0</v>
      </c>
      <c r="K11" s="88"/>
      <c r="L11" s="13">
        <f>ROUND(J11*(1+K11/100),2)</f>
        <v>0</v>
      </c>
      <c r="M11" s="65">
        <f>H11+L11</f>
        <v>0</v>
      </c>
      <c r="O11" s="68"/>
      <c r="P11" s="68"/>
    </row>
    <row r="12" spans="1:16" x14ac:dyDescent="0.25">
      <c r="A12" s="2">
        <v>2</v>
      </c>
      <c r="B12" s="1" t="s">
        <v>10</v>
      </c>
      <c r="C12" s="2" t="s">
        <v>8</v>
      </c>
      <c r="D12" s="3">
        <v>285.3</v>
      </c>
      <c r="E12" s="87"/>
      <c r="F12" s="13">
        <f t="shared" ref="F12:F25" si="0">ROUND(E12*D12,2)</f>
        <v>0</v>
      </c>
      <c r="G12" s="88"/>
      <c r="H12" s="13">
        <f t="shared" ref="H12:H25" si="1">ROUND(F12*(1+G12/100),2)</f>
        <v>0</v>
      </c>
      <c r="I12" s="87"/>
      <c r="J12" s="13">
        <f>I12*D12</f>
        <v>0</v>
      </c>
      <c r="K12" s="88"/>
      <c r="L12" s="13">
        <f t="shared" ref="L12:L25" si="2">ROUND(J12*(1+K12/100),2)</f>
        <v>0</v>
      </c>
      <c r="M12" s="65">
        <f t="shared" ref="M12:M14" si="3">H12+L12</f>
        <v>0</v>
      </c>
      <c r="O12" s="68"/>
      <c r="P12" s="68"/>
    </row>
    <row r="13" spans="1:16" x14ac:dyDescent="0.25">
      <c r="A13" s="2">
        <v>3</v>
      </c>
      <c r="B13" s="1" t="s">
        <v>14</v>
      </c>
      <c r="C13" s="2" t="s">
        <v>9</v>
      </c>
      <c r="D13" s="3">
        <v>377.28</v>
      </c>
      <c r="E13" s="87"/>
      <c r="F13" s="13">
        <f t="shared" si="0"/>
        <v>0</v>
      </c>
      <c r="G13" s="88"/>
      <c r="H13" s="13">
        <f t="shared" si="1"/>
        <v>0</v>
      </c>
      <c r="I13" s="87"/>
      <c r="J13" s="13">
        <f>I13*D13</f>
        <v>0</v>
      </c>
      <c r="K13" s="88"/>
      <c r="L13" s="13">
        <f t="shared" si="2"/>
        <v>0</v>
      </c>
      <c r="M13" s="65">
        <f t="shared" si="3"/>
        <v>0</v>
      </c>
      <c r="O13" s="68"/>
      <c r="P13" s="68"/>
    </row>
    <row r="14" spans="1:16" x14ac:dyDescent="0.25">
      <c r="A14" s="2">
        <v>4</v>
      </c>
      <c r="B14" s="1" t="s">
        <v>17</v>
      </c>
      <c r="C14" s="2" t="s">
        <v>15</v>
      </c>
      <c r="D14" s="3">
        <v>6</v>
      </c>
      <c r="E14" s="87"/>
      <c r="F14" s="13">
        <f t="shared" si="0"/>
        <v>0</v>
      </c>
      <c r="G14" s="88"/>
      <c r="H14" s="13">
        <f t="shared" si="1"/>
        <v>0</v>
      </c>
      <c r="I14" s="87"/>
      <c r="J14" s="13">
        <f>I14*D14</f>
        <v>0</v>
      </c>
      <c r="K14" s="88"/>
      <c r="L14" s="13">
        <f t="shared" si="2"/>
        <v>0</v>
      </c>
      <c r="M14" s="65">
        <f t="shared" si="3"/>
        <v>0</v>
      </c>
      <c r="O14" s="69"/>
      <c r="P14" s="69"/>
    </row>
    <row r="15" spans="1:16" x14ac:dyDescent="0.25">
      <c r="A15" s="2">
        <v>5</v>
      </c>
      <c r="B15" s="19" t="s">
        <v>56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O15" s="68"/>
      <c r="P15" s="68"/>
    </row>
    <row r="16" spans="1:16" x14ac:dyDescent="0.25">
      <c r="A16" s="2" t="s">
        <v>57</v>
      </c>
      <c r="B16" s="1" t="s">
        <v>19</v>
      </c>
      <c r="C16" s="2" t="s">
        <v>15</v>
      </c>
      <c r="D16" s="3">
        <v>28</v>
      </c>
      <c r="E16" s="87"/>
      <c r="F16" s="13">
        <f t="shared" si="0"/>
        <v>0</v>
      </c>
      <c r="G16" s="88"/>
      <c r="H16" s="13">
        <f t="shared" si="1"/>
        <v>0</v>
      </c>
      <c r="I16" s="87"/>
      <c r="J16" s="13">
        <f>I16*D16</f>
        <v>0</v>
      </c>
      <c r="K16" s="88"/>
      <c r="L16" s="13">
        <f t="shared" si="2"/>
        <v>0</v>
      </c>
      <c r="M16" s="65">
        <f t="shared" ref="M16:M25" si="4">H16+L16</f>
        <v>0</v>
      </c>
      <c r="O16" s="68"/>
      <c r="P16" s="68"/>
    </row>
    <row r="17" spans="1:17" x14ac:dyDescent="0.25">
      <c r="A17" s="2" t="s">
        <v>58</v>
      </c>
      <c r="B17" s="1" t="s">
        <v>20</v>
      </c>
      <c r="C17" s="2" t="s">
        <v>11</v>
      </c>
      <c r="D17" s="3">
        <v>2.52</v>
      </c>
      <c r="E17" s="87"/>
      <c r="F17" s="13">
        <f t="shared" si="0"/>
        <v>0</v>
      </c>
      <c r="G17" s="88"/>
      <c r="H17" s="13">
        <f t="shared" si="1"/>
        <v>0</v>
      </c>
      <c r="I17" s="87"/>
      <c r="J17" s="13">
        <f>I17*D17</f>
        <v>0</v>
      </c>
      <c r="K17" s="88"/>
      <c r="L17" s="13">
        <f t="shared" si="2"/>
        <v>0</v>
      </c>
      <c r="M17" s="65">
        <f t="shared" si="4"/>
        <v>0</v>
      </c>
      <c r="O17" s="69"/>
      <c r="P17" s="69"/>
    </row>
    <row r="18" spans="1:17" ht="30" x14ac:dyDescent="0.25">
      <c r="A18" s="2" t="s">
        <v>59</v>
      </c>
      <c r="B18" s="12" t="s">
        <v>18</v>
      </c>
      <c r="C18" s="2" t="s">
        <v>15</v>
      </c>
      <c r="D18" s="3">
        <v>9</v>
      </c>
      <c r="E18" s="87"/>
      <c r="F18" s="13">
        <f t="shared" si="0"/>
        <v>0</v>
      </c>
      <c r="G18" s="88"/>
      <c r="H18" s="13">
        <f t="shared" si="1"/>
        <v>0</v>
      </c>
      <c r="I18" s="87"/>
      <c r="J18" s="13">
        <f>I18*D18</f>
        <v>0</v>
      </c>
      <c r="K18" s="88"/>
      <c r="L18" s="13">
        <f t="shared" si="2"/>
        <v>0</v>
      </c>
      <c r="M18" s="65">
        <f t="shared" si="4"/>
        <v>0</v>
      </c>
      <c r="O18" s="68"/>
      <c r="P18" s="68"/>
    </row>
    <row r="19" spans="1:17" x14ac:dyDescent="0.25">
      <c r="A19" s="2">
        <v>6</v>
      </c>
      <c r="B19" s="19" t="s">
        <v>60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O19" s="68"/>
      <c r="P19" s="68"/>
    </row>
    <row r="20" spans="1:17" x14ac:dyDescent="0.25">
      <c r="A20" s="2" t="s">
        <v>61</v>
      </c>
      <c r="B20" s="1" t="s">
        <v>12</v>
      </c>
      <c r="C20" s="2" t="s">
        <v>9</v>
      </c>
      <c r="D20" s="6">
        <v>78</v>
      </c>
      <c r="E20" s="87"/>
      <c r="F20" s="13">
        <f t="shared" si="0"/>
        <v>0</v>
      </c>
      <c r="G20" s="88"/>
      <c r="H20" s="13">
        <f t="shared" si="1"/>
        <v>0</v>
      </c>
      <c r="I20" s="87"/>
      <c r="J20" s="13">
        <f>I20*D20</f>
        <v>0</v>
      </c>
      <c r="K20" s="88"/>
      <c r="L20" s="13">
        <f t="shared" si="2"/>
        <v>0</v>
      </c>
      <c r="M20" s="65">
        <f t="shared" si="4"/>
        <v>0</v>
      </c>
      <c r="O20" s="68"/>
      <c r="P20" s="68"/>
    </row>
    <row r="21" spans="1:17" x14ac:dyDescent="0.25">
      <c r="A21" s="2" t="s">
        <v>62</v>
      </c>
      <c r="B21" s="1" t="s">
        <v>16</v>
      </c>
      <c r="C21" s="2" t="s">
        <v>9</v>
      </c>
      <c r="D21" s="6">
        <v>78</v>
      </c>
      <c r="E21" s="87"/>
      <c r="F21" s="13">
        <f t="shared" si="0"/>
        <v>0</v>
      </c>
      <c r="G21" s="88"/>
      <c r="H21" s="13">
        <f t="shared" si="1"/>
        <v>0</v>
      </c>
      <c r="I21" s="87"/>
      <c r="J21" s="13">
        <f>I21*D21</f>
        <v>0</v>
      </c>
      <c r="K21" s="88"/>
      <c r="L21" s="13">
        <f t="shared" si="2"/>
        <v>0</v>
      </c>
      <c r="M21" s="65">
        <f t="shared" si="4"/>
        <v>0</v>
      </c>
    </row>
    <row r="22" spans="1:17" x14ac:dyDescent="0.25">
      <c r="A22" s="2" t="s">
        <v>63</v>
      </c>
      <c r="B22" s="1" t="s">
        <v>13</v>
      </c>
      <c r="C22" s="2" t="s">
        <v>15</v>
      </c>
      <c r="D22" s="3">
        <v>8</v>
      </c>
      <c r="E22" s="87"/>
      <c r="F22" s="13">
        <f t="shared" si="0"/>
        <v>0</v>
      </c>
      <c r="G22" s="88"/>
      <c r="H22" s="13">
        <f t="shared" si="1"/>
        <v>0</v>
      </c>
      <c r="I22" s="87"/>
      <c r="J22" s="13">
        <f>I22*D22</f>
        <v>0</v>
      </c>
      <c r="K22" s="88"/>
      <c r="L22" s="13">
        <f t="shared" si="2"/>
        <v>0</v>
      </c>
      <c r="M22" s="65">
        <f t="shared" si="4"/>
        <v>0</v>
      </c>
    </row>
    <row r="23" spans="1:17" x14ac:dyDescent="0.25">
      <c r="A23" s="2">
        <v>7</v>
      </c>
      <c r="B23" s="19" t="s">
        <v>25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64"/>
    </row>
    <row r="24" spans="1:17" x14ac:dyDescent="0.25">
      <c r="A24" s="2" t="s">
        <v>64</v>
      </c>
      <c r="B24" s="12" t="s">
        <v>21</v>
      </c>
      <c r="C24" s="2" t="s">
        <v>15</v>
      </c>
      <c r="D24" s="3">
        <v>2</v>
      </c>
      <c r="E24" s="87"/>
      <c r="F24" s="13">
        <f t="shared" si="0"/>
        <v>0</v>
      </c>
      <c r="G24" s="88"/>
      <c r="H24" s="13">
        <f t="shared" si="1"/>
        <v>0</v>
      </c>
      <c r="I24" s="87"/>
      <c r="J24" s="13">
        <f>I24*D24</f>
        <v>0</v>
      </c>
      <c r="K24" s="88"/>
      <c r="L24" s="13">
        <f t="shared" si="2"/>
        <v>0</v>
      </c>
      <c r="M24" s="65">
        <f t="shared" si="4"/>
        <v>0</v>
      </c>
      <c r="O24" s="18"/>
    </row>
    <row r="25" spans="1:17" x14ac:dyDescent="0.25">
      <c r="A25" s="2" t="s">
        <v>65</v>
      </c>
      <c r="B25" s="12" t="s">
        <v>22</v>
      </c>
      <c r="C25" s="2" t="s">
        <v>15</v>
      </c>
      <c r="D25" s="3">
        <v>1</v>
      </c>
      <c r="E25" s="87"/>
      <c r="F25" s="13">
        <f t="shared" si="0"/>
        <v>0</v>
      </c>
      <c r="G25" s="88"/>
      <c r="H25" s="13">
        <f t="shared" si="1"/>
        <v>0</v>
      </c>
      <c r="I25" s="87"/>
      <c r="J25" s="13">
        <f>I25*D25</f>
        <v>0</v>
      </c>
      <c r="K25" s="88"/>
      <c r="L25" s="13">
        <f t="shared" si="2"/>
        <v>0</v>
      </c>
      <c r="M25" s="65">
        <f t="shared" si="4"/>
        <v>0</v>
      </c>
    </row>
    <row r="26" spans="1:17" x14ac:dyDescent="0.25">
      <c r="A26" s="1"/>
      <c r="B26" s="17" t="s">
        <v>23</v>
      </c>
      <c r="C26" s="14"/>
      <c r="D26" s="15"/>
      <c r="E26" s="16"/>
      <c r="F26" s="16">
        <f>SUM(F11:F25)</f>
        <v>0</v>
      </c>
      <c r="G26" s="16"/>
      <c r="H26" s="16">
        <f>SUM(H11:H25)</f>
        <v>0</v>
      </c>
      <c r="I26" s="16"/>
      <c r="J26" s="16">
        <f>SUM(J11:J25)</f>
        <v>0</v>
      </c>
      <c r="K26" s="16"/>
      <c r="L26" s="16">
        <f>SUM(L11:L25)</f>
        <v>0</v>
      </c>
      <c r="M26" s="77">
        <f>SUM(M11:M25)</f>
        <v>0</v>
      </c>
      <c r="Q26" s="67"/>
    </row>
    <row r="27" spans="1:17" x14ac:dyDescent="0.25">
      <c r="D27" s="4"/>
    </row>
    <row r="28" spans="1:17" x14ac:dyDescent="0.25">
      <c r="C28"/>
      <c r="D28"/>
      <c r="E28" s="5"/>
      <c r="F28" s="4"/>
      <c r="H28" s="18"/>
      <c r="I28" s="18"/>
      <c r="J28" s="18"/>
      <c r="M28" s="18"/>
      <c r="N28" s="18"/>
      <c r="O28" s="5"/>
    </row>
    <row r="29" spans="1:17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5"/>
    </row>
    <row r="30" spans="1:17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5"/>
    </row>
    <row r="31" spans="1:17" x14ac:dyDescent="0.25">
      <c r="B31" s="66"/>
      <c r="C31" s="66"/>
      <c r="D31" s="66"/>
      <c r="E31" s="70"/>
      <c r="F31" s="70"/>
      <c r="G31" s="66"/>
      <c r="H31" s="66"/>
      <c r="I31" s="70"/>
      <c r="J31" s="66"/>
      <c r="K31" s="66"/>
      <c r="L31" s="70"/>
      <c r="M31" s="70"/>
      <c r="N31" s="71"/>
      <c r="O31" s="71"/>
      <c r="P31" s="5"/>
    </row>
    <row r="32" spans="1:17" x14ac:dyDescent="0.25">
      <c r="B32" s="72"/>
      <c r="C32" s="72"/>
      <c r="D32" s="73"/>
      <c r="E32" s="70"/>
      <c r="F32" s="70"/>
      <c r="G32" s="66"/>
      <c r="H32" s="66"/>
      <c r="I32" s="70"/>
      <c r="J32" s="66"/>
      <c r="K32" s="66"/>
      <c r="L32" s="70"/>
      <c r="M32" s="74"/>
      <c r="N32" s="71"/>
      <c r="O32" s="71"/>
      <c r="P32" s="5"/>
    </row>
    <row r="33" spans="3:12" s="5" customFormat="1" x14ac:dyDescent="0.25">
      <c r="C33"/>
      <c r="D33" s="4"/>
      <c r="E33"/>
      <c r="F33" s="7"/>
      <c r="G33" s="7"/>
      <c r="H33" s="7"/>
      <c r="I33" s="21"/>
      <c r="J33" s="10"/>
      <c r="K33" s="7"/>
      <c r="L33" s="7"/>
    </row>
    <row r="34" spans="3:12" s="5" customFormat="1" x14ac:dyDescent="0.25">
      <c r="C34"/>
      <c r="E34"/>
      <c r="F34" s="7"/>
      <c r="G34" s="7"/>
      <c r="H34" s="7"/>
      <c r="I34" s="8"/>
      <c r="J34" s="9"/>
      <c r="K34" s="7"/>
      <c r="L34" s="7"/>
    </row>
  </sheetData>
  <sheetProtection algorithmName="SHA-512" hashValue="LzIXXO6Vm3jQXr0Krj17ynR6hNHvGfnXaSycEYrskFh3cZEPeBxQapyuby8qZuG2BCDC4rjzMhA9LssdKG7Alw==" saltValue="rG0JAWv3WatLDUY8lnqI2g==" spinCount="100000" sheet="1" objects="1" scenarios="1"/>
  <mergeCells count="4">
    <mergeCell ref="A6:M6"/>
    <mergeCell ref="E8:F8"/>
    <mergeCell ref="I8:J8"/>
    <mergeCell ref="M8:M9"/>
  </mergeCells>
  <pageMargins left="0.511811024" right="0.511811024" top="0.78740157499999996" bottom="0.78740157499999996" header="0.31496062000000002" footer="0.31496062000000002"/>
  <pageSetup paperSize="9" scale="6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30" zoomScaleNormal="130" workbookViewId="0">
      <selection activeCell="F12" sqref="F12"/>
    </sheetView>
  </sheetViews>
  <sheetFormatPr defaultRowHeight="15" x14ac:dyDescent="0.25"/>
  <cols>
    <col min="1" max="1" width="5.28515625" style="31" bestFit="1" customWidth="1"/>
    <col min="2" max="2" width="38.85546875" style="31" customWidth="1"/>
    <col min="3" max="3" width="12.7109375" style="31" bestFit="1" customWidth="1"/>
    <col min="4" max="4" width="7.7109375" style="31" customWidth="1"/>
    <col min="5" max="5" width="8.28515625" style="31" customWidth="1"/>
    <col min="6" max="16384" width="9.140625" style="31"/>
  </cols>
  <sheetData>
    <row r="1" spans="1:7" s="25" customFormat="1" ht="23.25" x14ac:dyDescent="0.35">
      <c r="A1" s="39"/>
      <c r="B1" s="57" t="s">
        <v>40</v>
      </c>
      <c r="C1" s="40"/>
      <c r="D1" s="41"/>
      <c r="E1" s="42"/>
      <c r="F1" s="43"/>
      <c r="G1" s="26"/>
    </row>
    <row r="2" spans="1:7" s="25" customFormat="1" x14ac:dyDescent="0.25">
      <c r="A2" s="59"/>
      <c r="B2" s="79" t="s">
        <v>54</v>
      </c>
      <c r="C2" s="79"/>
      <c r="D2" s="79"/>
      <c r="E2" s="79"/>
      <c r="F2" s="45"/>
      <c r="G2" s="26"/>
    </row>
    <row r="3" spans="1:7" s="25" customFormat="1" x14ac:dyDescent="0.25">
      <c r="A3" s="44"/>
      <c r="B3" s="79"/>
      <c r="C3" s="79"/>
      <c r="D3" s="79"/>
      <c r="E3" s="79"/>
      <c r="F3" s="45"/>
      <c r="G3" s="26"/>
    </row>
    <row r="4" spans="1:7" s="25" customFormat="1" x14ac:dyDescent="0.25">
      <c r="A4" s="44"/>
      <c r="B4" s="60"/>
      <c r="C4" s="60"/>
      <c r="D4" s="60"/>
      <c r="E4" s="60"/>
      <c r="F4" s="45"/>
      <c r="G4" s="26"/>
    </row>
    <row r="5" spans="1:7" s="25" customFormat="1" ht="15.75" x14ac:dyDescent="0.25">
      <c r="A5" s="46" t="s">
        <v>41</v>
      </c>
      <c r="B5" s="24" t="s">
        <v>42</v>
      </c>
      <c r="C5" s="35"/>
      <c r="D5" s="35"/>
      <c r="E5" s="34"/>
      <c r="F5" s="45"/>
      <c r="G5" s="26"/>
    </row>
    <row r="6" spans="1:7" s="25" customFormat="1" x14ac:dyDescent="0.25">
      <c r="A6" s="44"/>
      <c r="B6" s="33"/>
      <c r="C6" s="33"/>
      <c r="D6" s="33"/>
      <c r="E6" s="34"/>
      <c r="F6" s="45"/>
      <c r="G6" s="26"/>
    </row>
    <row r="7" spans="1:7" s="25" customFormat="1" x14ac:dyDescent="0.25">
      <c r="A7" s="44"/>
      <c r="B7" s="36" t="s">
        <v>49</v>
      </c>
      <c r="C7" s="32"/>
      <c r="D7" s="33"/>
      <c r="E7" s="34"/>
      <c r="F7" s="45"/>
      <c r="G7" s="26"/>
    </row>
    <row r="8" spans="1:7" s="25" customFormat="1" x14ac:dyDescent="0.25">
      <c r="A8" s="44"/>
      <c r="B8" s="33"/>
      <c r="C8" s="33"/>
      <c r="D8" s="33"/>
      <c r="E8" s="34"/>
      <c r="F8" s="45"/>
      <c r="G8" s="26"/>
    </row>
    <row r="9" spans="1:7" s="25" customFormat="1" ht="15.75" x14ac:dyDescent="0.25">
      <c r="A9" s="46" t="s">
        <v>43</v>
      </c>
      <c r="B9" s="24" t="s">
        <v>44</v>
      </c>
      <c r="C9" s="35"/>
      <c r="D9" s="35"/>
      <c r="E9" s="24"/>
      <c r="F9" s="47"/>
      <c r="G9" s="26"/>
    </row>
    <row r="10" spans="1:7" s="25" customFormat="1" x14ac:dyDescent="0.25">
      <c r="A10" s="44"/>
      <c r="B10" s="33"/>
      <c r="C10" s="33"/>
      <c r="D10" s="33"/>
      <c r="E10" s="34"/>
      <c r="F10" s="45"/>
      <c r="G10" s="26"/>
    </row>
    <row r="11" spans="1:7" s="25" customFormat="1" x14ac:dyDescent="0.25">
      <c r="A11" s="44"/>
      <c r="B11" s="27" t="s">
        <v>26</v>
      </c>
      <c r="C11" s="58" t="s">
        <v>27</v>
      </c>
      <c r="D11" s="62"/>
      <c r="E11" s="34"/>
      <c r="F11" s="45"/>
      <c r="G11" s="26"/>
    </row>
    <row r="12" spans="1:7" s="25" customFormat="1" x14ac:dyDescent="0.25">
      <c r="A12" s="48"/>
      <c r="B12" s="27" t="s">
        <v>29</v>
      </c>
      <c r="C12" s="58" t="s">
        <v>50</v>
      </c>
      <c r="D12" s="62"/>
      <c r="E12" s="34"/>
      <c r="F12" s="45"/>
      <c r="G12" s="26"/>
    </row>
    <row r="13" spans="1:7" s="25" customFormat="1" x14ac:dyDescent="0.25">
      <c r="A13" s="44"/>
      <c r="B13" s="27" t="s">
        <v>31</v>
      </c>
      <c r="C13" s="58" t="s">
        <v>32</v>
      </c>
      <c r="D13" s="62"/>
      <c r="E13" s="34"/>
      <c r="F13" s="45"/>
      <c r="G13" s="26"/>
    </row>
    <row r="14" spans="1:7" s="25" customFormat="1" x14ac:dyDescent="0.25">
      <c r="A14" s="44"/>
      <c r="B14" s="27" t="s">
        <v>34</v>
      </c>
      <c r="C14" s="58" t="s">
        <v>35</v>
      </c>
      <c r="D14" s="62"/>
      <c r="E14" s="34"/>
      <c r="F14" s="45"/>
      <c r="G14" s="26"/>
    </row>
    <row r="15" spans="1:7" s="25" customFormat="1" x14ac:dyDescent="0.25">
      <c r="A15" s="44"/>
      <c r="B15" s="27" t="s">
        <v>37</v>
      </c>
      <c r="C15" s="58" t="s">
        <v>38</v>
      </c>
      <c r="D15" s="62"/>
      <c r="E15" s="34"/>
      <c r="F15" s="45"/>
      <c r="G15" s="26"/>
    </row>
    <row r="16" spans="1:7" s="25" customFormat="1" x14ac:dyDescent="0.25">
      <c r="A16" s="44"/>
      <c r="B16" s="27" t="s">
        <v>28</v>
      </c>
      <c r="C16" s="58" t="s">
        <v>45</v>
      </c>
      <c r="D16" s="28">
        <f>C24</f>
        <v>0</v>
      </c>
      <c r="E16" s="34"/>
      <c r="F16" s="45"/>
      <c r="G16" s="26"/>
    </row>
    <row r="17" spans="1:7" s="25" customFormat="1" x14ac:dyDescent="0.25">
      <c r="A17" s="44"/>
      <c r="B17" s="33"/>
      <c r="C17" s="33"/>
      <c r="D17" s="33"/>
      <c r="E17" s="34"/>
      <c r="F17" s="45"/>
      <c r="G17" s="26"/>
    </row>
    <row r="18" spans="1:7" s="25" customFormat="1" ht="15.75" x14ac:dyDescent="0.25">
      <c r="A18" s="46" t="s">
        <v>48</v>
      </c>
      <c r="B18" s="24" t="s">
        <v>52</v>
      </c>
      <c r="C18" s="35"/>
      <c r="D18" s="35"/>
      <c r="E18" s="24"/>
      <c r="F18" s="47"/>
      <c r="G18" s="26"/>
    </row>
    <row r="19" spans="1:7" s="25" customFormat="1" ht="15.75" x14ac:dyDescent="0.25">
      <c r="A19" s="46"/>
      <c r="B19" s="24"/>
      <c r="C19" s="35"/>
      <c r="D19" s="35"/>
      <c r="E19" s="24"/>
      <c r="F19" s="47"/>
      <c r="G19" s="26"/>
    </row>
    <row r="20" spans="1:7" s="25" customFormat="1" x14ac:dyDescent="0.25">
      <c r="A20" s="44"/>
      <c r="B20" s="27" t="s">
        <v>30</v>
      </c>
      <c r="C20" s="62"/>
      <c r="D20" s="33"/>
      <c r="E20" s="34"/>
      <c r="F20" s="45"/>
      <c r="G20" s="26"/>
    </row>
    <row r="21" spans="1:7" s="25" customFormat="1" x14ac:dyDescent="0.25">
      <c r="A21" s="44"/>
      <c r="B21" s="27" t="s">
        <v>33</v>
      </c>
      <c r="C21" s="62"/>
      <c r="D21" s="26"/>
      <c r="E21" s="34"/>
      <c r="F21" s="45"/>
      <c r="G21" s="26"/>
    </row>
    <row r="22" spans="1:7" s="25" customFormat="1" x14ac:dyDescent="0.25">
      <c r="A22" s="44"/>
      <c r="B22" s="27" t="s">
        <v>36</v>
      </c>
      <c r="C22" s="62"/>
      <c r="D22" s="26"/>
      <c r="E22" s="34"/>
      <c r="F22" s="45"/>
      <c r="G22" s="26"/>
    </row>
    <row r="23" spans="1:7" s="25" customFormat="1" x14ac:dyDescent="0.25">
      <c r="A23" s="44"/>
      <c r="B23" s="27" t="s">
        <v>39</v>
      </c>
      <c r="C23" s="62"/>
      <c r="D23" s="26"/>
      <c r="E23" s="34"/>
      <c r="F23" s="45"/>
      <c r="G23" s="26"/>
    </row>
    <row r="24" spans="1:7" s="25" customFormat="1" x14ac:dyDescent="0.25">
      <c r="A24" s="44"/>
      <c r="B24" s="29" t="s">
        <v>46</v>
      </c>
      <c r="C24" s="30">
        <f>SUM(C20:C23)</f>
        <v>0</v>
      </c>
      <c r="D24" s="26"/>
      <c r="E24" s="34"/>
      <c r="F24" s="45"/>
      <c r="G24" s="26"/>
    </row>
    <row r="25" spans="1:7" s="25" customFormat="1" x14ac:dyDescent="0.25">
      <c r="A25" s="44"/>
      <c r="B25" s="33"/>
      <c r="C25" s="26"/>
      <c r="D25" s="26"/>
      <c r="E25" s="34"/>
      <c r="F25" s="45"/>
      <c r="G25" s="26"/>
    </row>
    <row r="26" spans="1:7" s="25" customFormat="1" ht="15.75" customHeight="1" x14ac:dyDescent="0.25">
      <c r="A26" s="46"/>
      <c r="B26" s="55" t="s">
        <v>51</v>
      </c>
      <c r="C26" s="53"/>
      <c r="D26" s="53"/>
      <c r="E26" s="53"/>
      <c r="F26" s="54"/>
      <c r="G26" s="26"/>
    </row>
    <row r="27" spans="1:7" s="25" customFormat="1" x14ac:dyDescent="0.25">
      <c r="A27" s="44"/>
      <c r="B27" s="55" t="s">
        <v>53</v>
      </c>
      <c r="C27" s="53"/>
      <c r="D27" s="53"/>
      <c r="E27" s="53"/>
      <c r="F27" s="54"/>
      <c r="G27" s="26"/>
    </row>
    <row r="28" spans="1:7" s="25" customFormat="1" x14ac:dyDescent="0.25">
      <c r="A28" s="44"/>
      <c r="B28" s="38"/>
      <c r="C28" s="38"/>
      <c r="D28" s="38"/>
      <c r="E28" s="38"/>
      <c r="F28" s="49"/>
      <c r="G28" s="26"/>
    </row>
    <row r="29" spans="1:7" s="25" customFormat="1" ht="18.75" x14ac:dyDescent="0.3">
      <c r="A29" s="44"/>
      <c r="B29" s="37" t="s">
        <v>47</v>
      </c>
      <c r="C29" s="23">
        <f>TRUNC(((1+D11+D12+D13)*(1+D14)*(1+D15))/(1-D16)-1,4)</f>
        <v>0</v>
      </c>
      <c r="D29" s="38"/>
      <c r="E29" s="38"/>
      <c r="F29" s="49"/>
      <c r="G29" s="26"/>
    </row>
    <row r="30" spans="1:7" ht="15.75" thickBot="1" x14ac:dyDescent="0.3">
      <c r="A30" s="50"/>
      <c r="B30" s="51"/>
      <c r="C30" s="51"/>
      <c r="D30" s="51"/>
      <c r="E30" s="51"/>
      <c r="F30" s="52"/>
    </row>
    <row r="32" spans="1:7" x14ac:dyDescent="0.25">
      <c r="D32" s="56"/>
    </row>
  </sheetData>
  <sheetProtection algorithmName="SHA-512" hashValue="65URiqPtxVMND/W0xrD7WA3JQzmD9eeDGtiHOgT9ncat56XlOZEx1MTawL3z9gU+v+rRx6ary9S8AUnmqZbjeQ==" saltValue="h95Pock8+8We21cfUYhj8A==" spinCount="100000" sheet="1" objects="1" scenarios="1"/>
  <mergeCells count="1">
    <mergeCell ref="B2:E3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 preços</vt:lpstr>
      <vt:lpstr>BDI</vt:lpstr>
      <vt:lpstr>planilha  proposta</vt:lpstr>
      <vt:lpstr>BDI Proposta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Silverio</dc:creator>
  <cp:lastModifiedBy>Hélio Maltz</cp:lastModifiedBy>
  <cp:lastPrinted>2018-04-10T19:34:32Z</cp:lastPrinted>
  <dcterms:created xsi:type="dcterms:W3CDTF">2017-09-15T13:36:13Z</dcterms:created>
  <dcterms:modified xsi:type="dcterms:W3CDTF">2018-07-11T14:45:39Z</dcterms:modified>
</cp:coreProperties>
</file>