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BRAS-05\compartilhadaObras\PROJETOS\LAYOUTs\PRESIDENCIA\ARQUIVOS LICITAÇÃO\"/>
    </mc:Choice>
  </mc:AlternateContent>
  <bookViews>
    <workbookView xWindow="0" yWindow="0" windowWidth="38115" windowHeight="9600"/>
  </bookViews>
  <sheets>
    <sheet name="ORÇAMENTO" sheetId="1" r:id="rId1"/>
    <sheet name="CRONOG" sheetId="6" r:id="rId2"/>
    <sheet name="BDI" sheetId="4" r:id="rId3"/>
    <sheet name="ENCARGOS SOCIAIS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H36" i="1"/>
  <c r="H35" i="1"/>
  <c r="L26" i="1" l="1"/>
  <c r="N26" i="1" s="1"/>
  <c r="H26" i="1"/>
  <c r="J26" i="1" s="1"/>
  <c r="O26" i="1" l="1"/>
  <c r="L13" i="1"/>
  <c r="L14" i="1"/>
  <c r="L15" i="1"/>
  <c r="L18" i="1"/>
  <c r="L19" i="1"/>
  <c r="L20" i="1"/>
  <c r="L23" i="1"/>
  <c r="L24" i="1" s="1"/>
  <c r="L27" i="1"/>
  <c r="L28" i="1" s="1"/>
  <c r="L30" i="1"/>
  <c r="L31" i="1"/>
  <c r="L32" i="1"/>
  <c r="L33" i="1"/>
  <c r="L34" i="1"/>
  <c r="L7" i="1"/>
  <c r="L8" i="1"/>
  <c r="L9" i="1"/>
  <c r="L10" i="1"/>
  <c r="L6" i="1"/>
  <c r="L35" i="1" l="1"/>
  <c r="L21" i="1"/>
  <c r="L16" i="1"/>
  <c r="L11" i="1"/>
  <c r="L36" i="1" s="1"/>
  <c r="N31" i="1"/>
  <c r="H31" i="1"/>
  <c r="J31" i="1" s="1"/>
  <c r="H10" i="1"/>
  <c r="O31" i="1" l="1"/>
  <c r="D5" i="6"/>
  <c r="D6" i="6"/>
  <c r="D7" i="6"/>
  <c r="D8" i="6"/>
  <c r="D9" i="6"/>
  <c r="D4" i="6"/>
  <c r="C10" i="6"/>
  <c r="D10" i="6" l="1"/>
  <c r="C25" i="4" l="1"/>
  <c r="D17" i="4" s="1"/>
  <c r="C30" i="4" s="1"/>
  <c r="N32" i="1" l="1"/>
  <c r="N34" i="1"/>
  <c r="N27" i="1"/>
  <c r="N20" i="1"/>
  <c r="N33" i="1"/>
  <c r="N14" i="1"/>
  <c r="N10" i="1"/>
  <c r="N9" i="1"/>
  <c r="N8" i="1"/>
  <c r="N7" i="1"/>
  <c r="H32" i="1"/>
  <c r="H34" i="1"/>
  <c r="J34" i="1" s="1"/>
  <c r="H27" i="1"/>
  <c r="J27" i="1" s="1"/>
  <c r="J28" i="1" s="1"/>
  <c r="H20" i="1"/>
  <c r="J20" i="1" s="1"/>
  <c r="H33" i="1"/>
  <c r="J33" i="1" s="1"/>
  <c r="H14" i="1"/>
  <c r="J14" i="1" s="1"/>
  <c r="H7" i="1"/>
  <c r="J7" i="1" s="1"/>
  <c r="H8" i="1"/>
  <c r="J8" i="1" s="1"/>
  <c r="O8" i="1" s="1"/>
  <c r="H9" i="1"/>
  <c r="J9" i="1" s="1"/>
  <c r="J10" i="1"/>
  <c r="O10" i="1" l="1"/>
  <c r="O9" i="1"/>
  <c r="O7" i="1"/>
  <c r="J32" i="1"/>
  <c r="O27" i="1" l="1"/>
  <c r="O28" i="1" s="1"/>
  <c r="N15" i="1" l="1"/>
  <c r="H15" i="1"/>
  <c r="J15" i="1" s="1"/>
  <c r="N19" i="1"/>
  <c r="H19" i="1"/>
  <c r="J19" i="1" s="1"/>
  <c r="N28" i="1"/>
  <c r="N23" i="1"/>
  <c r="N24" i="1" s="1"/>
  <c r="N18" i="1"/>
  <c r="N13" i="1"/>
  <c r="H23" i="1"/>
  <c r="H18" i="1"/>
  <c r="H13" i="1"/>
  <c r="N6" i="1"/>
  <c r="N11" i="1" s="1"/>
  <c r="N36" i="1" s="1"/>
  <c r="H6" i="1"/>
  <c r="N30" i="1"/>
  <c r="N35" i="1" s="1"/>
  <c r="N21" i="1" l="1"/>
  <c r="N16" i="1"/>
  <c r="J18" i="1"/>
  <c r="J21" i="1" s="1"/>
  <c r="H21" i="1"/>
  <c r="J6" i="1"/>
  <c r="J11" i="1" s="1"/>
  <c r="H11" i="1"/>
  <c r="J23" i="1"/>
  <c r="H24" i="1"/>
  <c r="H28" i="1"/>
  <c r="J13" i="1"/>
  <c r="J16" i="1" s="1"/>
  <c r="H16" i="1"/>
  <c r="O32" i="1"/>
  <c r="O34" i="1"/>
  <c r="H30" i="1"/>
  <c r="O15" i="1"/>
  <c r="O33" i="1"/>
  <c r="O14" i="1"/>
  <c r="O20" i="1"/>
  <c r="O19" i="1"/>
  <c r="O13" i="1" l="1"/>
  <c r="O16" i="1" s="1"/>
  <c r="O23" i="1"/>
  <c r="O24" i="1" s="1"/>
  <c r="J24" i="1"/>
  <c r="O18" i="1"/>
  <c r="O21" i="1" s="1"/>
  <c r="O6" i="1"/>
  <c r="O11" i="1" s="1"/>
  <c r="O36" i="1" s="1"/>
  <c r="J30" i="1"/>
  <c r="O30" i="1" l="1"/>
  <c r="O35" i="1" s="1"/>
  <c r="J35" i="1"/>
</calcChain>
</file>

<file path=xl/sharedStrings.xml><?xml version="1.0" encoding="utf-8"?>
<sst xmlns="http://schemas.openxmlformats.org/spreadsheetml/2006/main" count="233" uniqueCount="186">
  <si>
    <t>Item</t>
  </si>
  <si>
    <t>Descrição</t>
  </si>
  <si>
    <t>Unidade</t>
  </si>
  <si>
    <t>Quantidade</t>
  </si>
  <si>
    <t>SERVIÇOS PRELIMINARES</t>
  </si>
  <si>
    <t>1.1</t>
  </si>
  <si>
    <t>m²</t>
  </si>
  <si>
    <t>1.2</t>
  </si>
  <si>
    <t>CAU</t>
  </si>
  <si>
    <t>Taxas</t>
  </si>
  <si>
    <t>un</t>
  </si>
  <si>
    <t>1.3</t>
  </si>
  <si>
    <t>Tapume simples de compensado   h=220cm</t>
  </si>
  <si>
    <t>m</t>
  </si>
  <si>
    <t>1.4</t>
  </si>
  <si>
    <t>Limpeza permanente e final da obra</t>
  </si>
  <si>
    <t>1.5</t>
  </si>
  <si>
    <t>Transporte de material bota-fora</t>
  </si>
  <si>
    <t>m³</t>
  </si>
  <si>
    <t>Sub Total</t>
  </si>
  <si>
    <t>DEMOLIÇÕES E REMOÇÕES</t>
  </si>
  <si>
    <t>2.1</t>
  </si>
  <si>
    <t>2.3</t>
  </si>
  <si>
    <t>Demolição de forro de gesso</t>
  </si>
  <si>
    <t>PAREDES</t>
  </si>
  <si>
    <t>3.1</t>
  </si>
  <si>
    <t>3.2</t>
  </si>
  <si>
    <t>3.3</t>
  </si>
  <si>
    <t>4.1</t>
  </si>
  <si>
    <t>5.1</t>
  </si>
  <si>
    <t>5.2</t>
  </si>
  <si>
    <t>FORRO</t>
  </si>
  <si>
    <t>6.1</t>
  </si>
  <si>
    <t>Fornecimento e instalação de forro em gesso com negativo</t>
  </si>
  <si>
    <t>ESQUADRIAS</t>
  </si>
  <si>
    <t>PINTURAS</t>
  </si>
  <si>
    <t>TOTAL CUSTO DA OBRA</t>
  </si>
  <si>
    <t>Material</t>
  </si>
  <si>
    <t>Mão-de-obra</t>
  </si>
  <si>
    <t>BDI%</t>
  </si>
  <si>
    <t>Preço Unitário (R$)</t>
  </si>
  <si>
    <t>Total com BDI (R$)</t>
  </si>
  <si>
    <t>Total Geral (R$)</t>
  </si>
  <si>
    <t>Total (R$)</t>
  </si>
  <si>
    <t>m2</t>
  </si>
  <si>
    <t>P</t>
  </si>
  <si>
    <t>Plotagem</t>
  </si>
  <si>
    <t>Massa corrida PVA sobre parede gesso acartonado 2 Demãos</t>
  </si>
  <si>
    <t>COMPOSIÇÃO DO BDI</t>
  </si>
  <si>
    <t xml:space="preserve">Conforme 19.224/2015 / art. 3º/ § 2º/ BDI para contratação de obras e serviços/ Edificações </t>
  </si>
  <si>
    <t>I.</t>
  </si>
  <si>
    <t>Fórmula adotada</t>
  </si>
  <si>
    <t>BDI = (((1+AC+S&amp;G+R)*(1+DF)*(1+L))/(1-i))-)1</t>
  </si>
  <si>
    <t>II.</t>
  </si>
  <si>
    <t>Parcelas constituintes da fórmula e respectivos valores</t>
  </si>
  <si>
    <t>Administração central</t>
  </si>
  <si>
    <t>AC</t>
  </si>
  <si>
    <t>Seguro e Garantia</t>
  </si>
  <si>
    <t>S&amp;G</t>
  </si>
  <si>
    <t>Taxa de risco</t>
  </si>
  <si>
    <t>R</t>
  </si>
  <si>
    <t>Custo Financeiro</t>
  </si>
  <si>
    <t>DF</t>
  </si>
  <si>
    <t>Lucro</t>
  </si>
  <si>
    <t>L</t>
  </si>
  <si>
    <t>Tributos</t>
  </si>
  <si>
    <t>i</t>
  </si>
  <si>
    <t>III</t>
  </si>
  <si>
    <t>Tributos (i) - Memória de Cálculo</t>
  </si>
  <si>
    <t>PIS</t>
  </si>
  <si>
    <t>Cofins</t>
  </si>
  <si>
    <t>ISSQN</t>
  </si>
  <si>
    <t>CPRB</t>
  </si>
  <si>
    <t>Total de impostos</t>
  </si>
  <si>
    <t>* ISS (base 4,00%) ajustado apenas sobre mão de obra, conforme Decreto  nº19.224 do  Municipio de Porto Alegre</t>
  </si>
  <si>
    <t>BDI calculado:</t>
  </si>
  <si>
    <t>LEGENDA</t>
  </si>
  <si>
    <t>PLANILHA SINAPI</t>
  </si>
  <si>
    <t>PLANILHA PLEO</t>
  </si>
  <si>
    <t>CONSELHO DE ARQUITETURA E URBANISMO</t>
  </si>
  <si>
    <t>2.2</t>
  </si>
  <si>
    <t>C</t>
  </si>
  <si>
    <t>ENG. WILSON CANTES</t>
  </si>
  <si>
    <r>
      <rPr>
        <b/>
        <sz val="10.5"/>
        <color rgb="FFFFFFFF"/>
        <rFont val="Arial"/>
        <family val="2"/>
      </rPr>
      <t>RIO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GRANDE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DO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SUL</t>
    </r>
    <r>
      <rPr>
        <sz val="10.5"/>
        <color rgb="FFFFFFFF"/>
        <rFont val="Times New Roman"/>
        <family val="1"/>
      </rPr>
      <t xml:space="preserve">                                                                                  </t>
    </r>
    <r>
      <rPr>
        <vertAlign val="superscript"/>
        <sz val="9"/>
        <color rgb="FFFFFFFF"/>
        <rFont val="Arial"/>
        <family val="2"/>
      </rPr>
      <t>VIGÊNCIA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A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PARTIR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DE</t>
    </r>
    <r>
      <rPr>
        <vertAlign val="superscript"/>
        <sz val="9"/>
        <color rgb="FFFFFFFF"/>
        <rFont val="Times New Roman"/>
        <family val="1"/>
      </rPr>
      <t xml:space="preserve">  </t>
    </r>
    <r>
      <rPr>
        <sz val="9"/>
        <color rgb="FFFFFFFF"/>
        <rFont val="Arial"/>
        <family val="2"/>
      </rPr>
      <t>10/2018</t>
    </r>
  </si>
  <si>
    <r>
      <rPr>
        <b/>
        <sz val="9"/>
        <color rgb="FFFFFFFF"/>
        <rFont val="Arial"/>
        <family val="2"/>
      </rPr>
      <t>ENCARGOS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SOCIAIS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SOBRE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A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MÃO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DE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OBRA</t>
    </r>
  </si>
  <si>
    <r>
      <rPr>
        <b/>
        <sz val="9"/>
        <rFont val="Arial"/>
        <family val="2"/>
      </rPr>
      <t>CÓDIGO</t>
    </r>
  </si>
  <si>
    <r>
      <rPr>
        <b/>
        <sz val="9"/>
        <rFont val="Arial"/>
        <family val="2"/>
      </rPr>
      <t>DESCRIÇÃO</t>
    </r>
  </si>
  <si>
    <r>
      <rPr>
        <b/>
        <sz val="9"/>
        <color rgb="FFFFFFFF"/>
        <rFont val="Arial"/>
        <family val="2"/>
      </rPr>
      <t>SEM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DESONERAÇÃO</t>
    </r>
  </si>
  <si>
    <r>
      <rPr>
        <b/>
        <sz val="9"/>
        <rFont val="Arial"/>
        <family val="2"/>
      </rPr>
      <t xml:space="preserve">MENSALISTA
</t>
    </r>
    <r>
      <rPr>
        <b/>
        <sz val="9"/>
        <rFont val="Arial"/>
        <family val="2"/>
      </rPr>
      <t>%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</si>
  <si>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A</t>
    </r>
  </si>
  <si>
    <r>
      <rPr>
        <sz val="9"/>
        <rFont val="Arial"/>
        <family val="2"/>
      </rPr>
      <t>A1</t>
    </r>
  </si>
  <si>
    <r>
      <rPr>
        <sz val="9"/>
        <rFont val="Arial"/>
        <family val="2"/>
      </rPr>
      <t>INSS</t>
    </r>
  </si>
  <si>
    <r>
      <rPr>
        <sz val="9"/>
        <rFont val="Arial"/>
        <family val="2"/>
      </rPr>
      <t>A2</t>
    </r>
  </si>
  <si>
    <r>
      <rPr>
        <sz val="9"/>
        <rFont val="Arial"/>
        <family val="2"/>
      </rPr>
      <t>SESI</t>
    </r>
  </si>
  <si>
    <r>
      <rPr>
        <sz val="9"/>
        <rFont val="Arial"/>
        <family val="2"/>
      </rPr>
      <t>A3</t>
    </r>
  </si>
  <si>
    <r>
      <rPr>
        <sz val="9"/>
        <rFont val="Arial"/>
        <family val="2"/>
      </rPr>
      <t>SENAI</t>
    </r>
  </si>
  <si>
    <r>
      <rPr>
        <sz val="9"/>
        <rFont val="Arial"/>
        <family val="2"/>
      </rPr>
      <t>A4</t>
    </r>
  </si>
  <si>
    <r>
      <rPr>
        <sz val="9"/>
        <rFont val="Arial"/>
        <family val="2"/>
      </rPr>
      <t>INCRA</t>
    </r>
  </si>
  <si>
    <r>
      <rPr>
        <sz val="9"/>
        <rFont val="Arial"/>
        <family val="2"/>
      </rPr>
      <t>A5</t>
    </r>
  </si>
  <si>
    <r>
      <rPr>
        <sz val="9"/>
        <rFont val="Arial"/>
        <family val="2"/>
      </rPr>
      <t>SEBRAE</t>
    </r>
  </si>
  <si>
    <r>
      <rPr>
        <sz val="9"/>
        <rFont val="Arial"/>
        <family val="2"/>
      </rPr>
      <t>A6</t>
    </r>
  </si>
  <si>
    <r>
      <rPr>
        <sz val="9"/>
        <rFont val="Arial"/>
        <family val="2"/>
      </rPr>
      <t>Salário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Educação</t>
    </r>
  </si>
  <si>
    <r>
      <rPr>
        <sz val="9"/>
        <rFont val="Arial"/>
        <family val="2"/>
      </rPr>
      <t>A7</t>
    </r>
  </si>
  <si>
    <r>
      <rPr>
        <sz val="9"/>
        <rFont val="Arial"/>
        <family val="2"/>
      </rPr>
      <t>Seguro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Contra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Acidentes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Trabalho</t>
    </r>
  </si>
  <si>
    <r>
      <rPr>
        <sz val="9"/>
        <rFont val="Arial"/>
        <family val="2"/>
      </rPr>
      <t>A8</t>
    </r>
  </si>
  <si>
    <r>
      <rPr>
        <sz val="9"/>
        <rFont val="Arial"/>
        <family val="2"/>
      </rPr>
      <t>FGTS</t>
    </r>
  </si>
  <si>
    <r>
      <rPr>
        <sz val="9"/>
        <rFont val="Arial"/>
        <family val="2"/>
      </rPr>
      <t>A9</t>
    </r>
  </si>
  <si>
    <r>
      <rPr>
        <sz val="9"/>
        <rFont val="Arial"/>
        <family val="2"/>
      </rPr>
      <t>SECONCI</t>
    </r>
  </si>
  <si>
    <r>
      <rPr>
        <b/>
        <sz val="9"/>
        <rFont val="Arial"/>
        <family val="2"/>
      </rPr>
      <t>A</t>
    </r>
  </si>
  <si>
    <r>
      <rPr>
        <b/>
        <sz val="9"/>
        <rFont val="Arial"/>
        <family val="2"/>
      </rPr>
      <t>Total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</si>
  <si>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B</t>
    </r>
  </si>
  <si>
    <r>
      <rPr>
        <sz val="9"/>
        <rFont val="Arial"/>
        <family val="2"/>
      </rPr>
      <t>B1</t>
    </r>
  </si>
  <si>
    <r>
      <rPr>
        <sz val="9"/>
        <rFont val="Arial"/>
        <family val="2"/>
      </rPr>
      <t>Repouso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Semanal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Remunerado</t>
    </r>
  </si>
  <si>
    <r>
      <rPr>
        <sz val="9"/>
        <rFont val="Arial"/>
        <family val="2"/>
      </rPr>
      <t>Não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incide</t>
    </r>
  </si>
  <si>
    <r>
      <rPr>
        <sz val="9"/>
        <rFont val="Arial"/>
        <family val="2"/>
      </rPr>
      <t>B2</t>
    </r>
  </si>
  <si>
    <r>
      <rPr>
        <sz val="9"/>
        <rFont val="Arial"/>
        <family val="2"/>
      </rPr>
      <t>Feriados</t>
    </r>
  </si>
  <si>
    <r>
      <rPr>
        <sz val="9"/>
        <rFont val="Arial"/>
        <family val="2"/>
      </rPr>
      <t>B3</t>
    </r>
  </si>
  <si>
    <r>
      <rPr>
        <sz val="9"/>
        <rFont val="Arial"/>
        <family val="2"/>
      </rPr>
      <t>Auxílio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-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Enfermidade</t>
    </r>
  </si>
  <si>
    <r>
      <rPr>
        <sz val="9"/>
        <rFont val="Arial"/>
        <family val="2"/>
      </rPr>
      <t>B4</t>
    </r>
  </si>
  <si>
    <r>
      <rPr>
        <sz val="9"/>
        <rFont val="Arial"/>
        <family val="2"/>
      </rPr>
      <t>13º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Salário</t>
    </r>
  </si>
  <si>
    <r>
      <rPr>
        <sz val="9"/>
        <rFont val="Arial"/>
        <family val="2"/>
      </rPr>
      <t>B5</t>
    </r>
  </si>
  <si>
    <r>
      <rPr>
        <sz val="9"/>
        <rFont val="Arial"/>
        <family val="2"/>
      </rPr>
      <t>Licença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Paternidade</t>
    </r>
  </si>
  <si>
    <r>
      <rPr>
        <sz val="9"/>
        <rFont val="Arial"/>
        <family val="2"/>
      </rPr>
      <t>B6</t>
    </r>
  </si>
  <si>
    <r>
      <rPr>
        <sz val="9"/>
        <rFont val="Arial"/>
        <family val="2"/>
      </rPr>
      <t>Faltas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Justificadas</t>
    </r>
  </si>
  <si>
    <r>
      <rPr>
        <sz val="9"/>
        <rFont val="Arial"/>
        <family val="2"/>
      </rPr>
      <t>B7</t>
    </r>
  </si>
  <si>
    <r>
      <rPr>
        <sz val="9"/>
        <rFont val="Arial"/>
        <family val="2"/>
      </rPr>
      <t>Dias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Chuvas</t>
    </r>
  </si>
  <si>
    <r>
      <rPr>
        <sz val="9"/>
        <rFont val="Arial"/>
        <family val="2"/>
      </rPr>
      <t>B8</t>
    </r>
  </si>
  <si>
    <r>
      <rPr>
        <sz val="9"/>
        <rFont val="Arial"/>
        <family val="2"/>
      </rPr>
      <t>Auxílio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Acidente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Trabalho</t>
    </r>
  </si>
  <si>
    <r>
      <rPr>
        <sz val="9"/>
        <rFont val="Arial"/>
        <family val="2"/>
      </rPr>
      <t>B9</t>
    </r>
  </si>
  <si>
    <r>
      <rPr>
        <sz val="9"/>
        <rFont val="Arial"/>
        <family val="2"/>
      </rPr>
      <t>Férias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Gozadas</t>
    </r>
  </si>
  <si>
    <r>
      <rPr>
        <sz val="9"/>
        <rFont val="Arial"/>
        <family val="2"/>
      </rPr>
      <t>B10</t>
    </r>
  </si>
  <si>
    <r>
      <rPr>
        <sz val="9"/>
        <rFont val="Arial"/>
        <family val="2"/>
      </rPr>
      <t>Salário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Maternidade</t>
    </r>
  </si>
  <si>
    <r>
      <rPr>
        <b/>
        <sz val="9"/>
        <rFont val="Arial"/>
        <family val="2"/>
      </rPr>
      <t>B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</si>
  <si>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C</t>
    </r>
  </si>
  <si>
    <r>
      <rPr>
        <sz val="9"/>
        <rFont val="Arial"/>
        <family val="2"/>
      </rPr>
      <t>C1</t>
    </r>
  </si>
  <si>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Indenizado</t>
    </r>
  </si>
  <si>
    <r>
      <rPr>
        <sz val="9"/>
        <rFont val="Arial"/>
        <family val="2"/>
      </rPr>
      <t>C2</t>
    </r>
  </si>
  <si>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Trabalhado</t>
    </r>
  </si>
  <si>
    <r>
      <rPr>
        <sz val="9"/>
        <rFont val="Arial"/>
        <family val="2"/>
      </rPr>
      <t>C3</t>
    </r>
  </si>
  <si>
    <r>
      <rPr>
        <sz val="9"/>
        <rFont val="Arial"/>
        <family val="2"/>
      </rPr>
      <t>Férias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Indenizadas</t>
    </r>
  </si>
  <si>
    <r>
      <rPr>
        <sz val="9"/>
        <rFont val="Arial"/>
        <family val="2"/>
      </rPr>
      <t>C4</t>
    </r>
  </si>
  <si>
    <r>
      <rPr>
        <sz val="9"/>
        <rFont val="Arial"/>
        <family val="2"/>
      </rPr>
      <t>Depósito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Rescisão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Sem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Justa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Causa</t>
    </r>
  </si>
  <si>
    <r>
      <rPr>
        <sz val="9"/>
        <rFont val="Arial"/>
        <family val="2"/>
      </rPr>
      <t>C5</t>
    </r>
  </si>
  <si>
    <r>
      <rPr>
        <sz val="9"/>
        <rFont val="Arial"/>
        <family val="2"/>
      </rPr>
      <t>Indenização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Adicional</t>
    </r>
  </si>
  <si>
    <r>
      <rPr>
        <b/>
        <sz val="9"/>
        <rFont val="Arial"/>
        <family val="2"/>
      </rPr>
      <t>C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</si>
  <si>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D</t>
    </r>
  </si>
  <si>
    <r>
      <rPr>
        <sz val="9"/>
        <rFont val="Arial"/>
        <family val="2"/>
      </rPr>
      <t>D1</t>
    </r>
  </si>
  <si>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B</t>
    </r>
  </si>
  <si>
    <r>
      <rPr>
        <sz val="9"/>
        <rFont val="Arial"/>
        <family val="2"/>
      </rPr>
      <t>D2</t>
    </r>
  </si>
  <si>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Trabalhado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FGTS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 xml:space="preserve">Aviso
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Indenizado</t>
    </r>
  </si>
  <si>
    <r>
      <rPr>
        <b/>
        <sz val="9"/>
        <rFont val="Arial"/>
        <family val="2"/>
      </rPr>
      <t>D</t>
    </r>
  </si>
  <si>
    <r>
      <rPr>
        <b/>
        <sz val="9"/>
        <color rgb="FFFFFFFF"/>
        <rFont val="Arial"/>
        <family val="2"/>
      </rPr>
      <t>TOTAL(A+B+C+D)</t>
    </r>
  </si>
  <si>
    <r>
      <rPr>
        <sz val="7"/>
        <rFont val="Arial"/>
        <family val="2"/>
      </rPr>
      <t>Fonte: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Informação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Dias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de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Chuva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–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INMET</t>
    </r>
  </si>
  <si>
    <r>
      <rPr>
        <sz val="10"/>
        <rFont val="Arial"/>
        <family val="2"/>
      </rPr>
      <t>SINAPI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Composição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Encargos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Sociais</t>
    </r>
  </si>
  <si>
    <r>
      <t>* os cálculos tem base em  mão de obra</t>
    </r>
    <r>
      <rPr>
        <b/>
        <sz val="8"/>
        <color theme="1"/>
        <rFont val="Calibri"/>
        <family val="2"/>
        <scheme val="minor"/>
      </rPr>
      <t xml:space="preserve"> sem desoneração</t>
    </r>
  </si>
  <si>
    <t>Códigos Refer. (Ver legenda)</t>
  </si>
  <si>
    <t>MÊS 1</t>
  </si>
  <si>
    <t>Serviços Preliminares</t>
  </si>
  <si>
    <t>Demolições e Remoções</t>
  </si>
  <si>
    <t>Paredes</t>
  </si>
  <si>
    <t>Forro</t>
  </si>
  <si>
    <t>Esquadrias</t>
  </si>
  <si>
    <t>Pintura</t>
  </si>
  <si>
    <t>VALORES</t>
  </si>
  <si>
    <t>CRONOGRAMA FISICO FINANCEIRO</t>
  </si>
  <si>
    <t>SERVIÇOS</t>
  </si>
  <si>
    <t>VALOR TOTAL</t>
  </si>
  <si>
    <t>Retirada de divisórias, portas, painel, rodapé, tampas</t>
  </si>
  <si>
    <t>Relocação pontos de elétrica e lógica</t>
  </si>
  <si>
    <t>Paredes de divisória de gesso acartonado completa 12 cm (gesso nas 2 faces)</t>
  </si>
  <si>
    <t>Isolamento acústico</t>
  </si>
  <si>
    <r>
      <t xml:space="preserve">Pintura acrílica sobre reboco - </t>
    </r>
    <r>
      <rPr>
        <sz val="11"/>
        <rFont val="Calibri"/>
        <family val="2"/>
        <scheme val="minor"/>
      </rPr>
      <t xml:space="preserve">2 Demãos </t>
    </r>
  </si>
  <si>
    <t>Pintura acrílica sobre massa corrida - 2 Demãos -(paredes gesso)</t>
  </si>
  <si>
    <t xml:space="preserve">Pintura com tinta PVA (forro) </t>
  </si>
  <si>
    <t>Pintura com cupinicida (painel e rodapé)</t>
  </si>
  <si>
    <r>
      <t xml:space="preserve">Pintura  Esmalte sintético acetinado - </t>
    </r>
    <r>
      <rPr>
        <sz val="11"/>
        <rFont val="Calibri"/>
        <family val="2"/>
        <scheme val="minor"/>
      </rPr>
      <t>2 demãos (painel e rodapé)</t>
    </r>
  </si>
  <si>
    <t>6.2</t>
  </si>
  <si>
    <t>6.3</t>
  </si>
  <si>
    <t>6.4</t>
  </si>
  <si>
    <t>6.5</t>
  </si>
  <si>
    <t>Fornecimento e instalação de porta de madeira maciça (0,80 x 2,10m) completa</t>
  </si>
  <si>
    <t>DATA BASE: JULHO 2019</t>
  </si>
  <si>
    <t>S</t>
  </si>
  <si>
    <t>73838/1</t>
  </si>
  <si>
    <t>Fornecimento e instalação de  Esquadria de Vidro – 2 Portas de Abrir vai-e-vem (0,90x2,10m) .</t>
  </si>
  <si>
    <t>ORÇAMENTO DA REFORMA DAS SALAS DA 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</si>
</sst>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rgb="FFFFFFFF"/>
      <name val="Arial"/>
      <family val="2"/>
    </font>
    <font>
      <sz val="10.5"/>
      <color rgb="FFFFFFFF"/>
      <name val="Times New Roman"/>
      <family val="1"/>
    </font>
    <font>
      <vertAlign val="superscript"/>
      <sz val="9"/>
      <color rgb="FFFFFFFF"/>
      <name val="Arial"/>
      <family val="2"/>
    </font>
    <font>
      <vertAlign val="superscript"/>
      <sz val="9"/>
      <color rgb="FFFFFFFF"/>
      <name val="Times New Roman"/>
      <family val="1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FFFFFF"/>
      <name val="Times New Roman"/>
      <family val="1"/>
    </font>
    <font>
      <b/>
      <sz val="9"/>
      <name val="Arial"/>
    </font>
    <font>
      <b/>
      <sz val="9"/>
      <name val="Arial"/>
      <family val="2"/>
    </font>
    <font>
      <sz val="9"/>
      <name val="Arial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Times New Roman"/>
      <family val="1"/>
    </font>
    <font>
      <b/>
      <sz val="9"/>
      <color rgb="FF000000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F7F7F"/>
      </patternFill>
    </fill>
    <fill>
      <patternFill patternType="solid">
        <fgColor rgb="FF538DD4"/>
      </patternFill>
    </fill>
    <fill>
      <patternFill patternType="solid">
        <fgColor rgb="FFB8CCE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7AA0CD"/>
      </bottom>
      <diagonal/>
    </border>
    <border>
      <left style="thin">
        <color rgb="FF7AA0CD"/>
      </left>
      <right/>
      <top style="thin">
        <color rgb="FF7AA0CD"/>
      </top>
      <bottom/>
      <diagonal/>
    </border>
    <border>
      <left/>
      <right/>
      <top style="thin">
        <color rgb="FF7AA0CD"/>
      </top>
      <bottom/>
      <diagonal/>
    </border>
    <border>
      <left/>
      <right style="thin">
        <color rgb="FF7AA0CD"/>
      </right>
      <top style="thin">
        <color rgb="FF7AA0CD"/>
      </top>
      <bottom style="thin">
        <color rgb="FF7AA0CD"/>
      </bottom>
      <diagonal/>
    </border>
    <border>
      <left/>
      <right/>
      <top style="thin">
        <color rgb="FF7AA0CD"/>
      </top>
      <bottom style="thin">
        <color rgb="FF7AA0CD"/>
      </bottom>
      <diagonal/>
    </border>
    <border>
      <left style="thin">
        <color rgb="FF7AA0CD"/>
      </left>
      <right style="thin">
        <color rgb="FF7AA0CD"/>
      </right>
      <top/>
      <bottom style="thin">
        <color rgb="FF7AA0CD"/>
      </bottom>
      <diagonal/>
    </border>
    <border>
      <left style="thin">
        <color rgb="FF7AA0CD"/>
      </left>
      <right style="thin">
        <color rgb="FF7AA0CD"/>
      </right>
      <top style="thin">
        <color rgb="FF7AA0CD"/>
      </top>
      <bottom style="thin">
        <color rgb="FF7AA0CD"/>
      </bottom>
      <diagonal/>
    </border>
    <border>
      <left style="thin">
        <color rgb="FF7AA0CD"/>
      </left>
      <right/>
      <top style="thin">
        <color rgb="FF7AA0CD"/>
      </top>
      <bottom style="thin">
        <color rgb="FF7AA0C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4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vertical="center"/>
    </xf>
    <xf numFmtId="4" fontId="0" fillId="0" borderId="0" xfId="0" applyNumberFormat="1" applyFill="1"/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2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 vertical="center"/>
    </xf>
    <xf numFmtId="0" fontId="0" fillId="3" borderId="0" xfId="0" applyFill="1"/>
    <xf numFmtId="4" fontId="0" fillId="0" borderId="1" xfId="0" applyNumberFormat="1" applyFill="1" applyBorder="1" applyAlignment="1">
      <alignment horizontal="center"/>
    </xf>
    <xf numFmtId="165" fontId="0" fillId="0" borderId="1" xfId="2" applyNumberFormat="1" applyFont="1" applyFill="1" applyBorder="1" applyAlignment="1">
      <alignment horizontal="center" vertical="center"/>
    </xf>
    <xf numFmtId="165" fontId="0" fillId="6" borderId="1" xfId="2" applyNumberFormat="1" applyFont="1" applyFill="1" applyBorder="1" applyAlignment="1">
      <alignment horizontal="center" vertical="center"/>
    </xf>
    <xf numFmtId="165" fontId="0" fillId="5" borderId="1" xfId="2" applyNumberFormat="1" applyFont="1" applyFill="1" applyBorder="1" applyAlignment="1">
      <alignment horizontal="center" vertical="center"/>
    </xf>
    <xf numFmtId="165" fontId="0" fillId="7" borderId="1" xfId="2" applyNumberFormat="1" applyFont="1" applyFill="1" applyBorder="1" applyAlignment="1">
      <alignment horizontal="center" vertical="center"/>
    </xf>
    <xf numFmtId="0" fontId="4" fillId="0" borderId="5" xfId="0" applyFont="1" applyFill="1" applyBorder="1" applyProtection="1"/>
    <xf numFmtId="0" fontId="5" fillId="0" borderId="6" xfId="0" applyFont="1" applyFill="1" applyBorder="1" applyProtection="1"/>
    <xf numFmtId="0" fontId="0" fillId="0" borderId="6" xfId="0" applyFont="1" applyFill="1" applyBorder="1"/>
    <xf numFmtId="0" fontId="6" fillId="0" borderId="6" xfId="0" applyFont="1" applyFill="1" applyBorder="1" applyProtection="1"/>
    <xf numFmtId="0" fontId="7" fillId="0" borderId="6" xfId="0" applyFont="1" applyFill="1" applyBorder="1" applyProtection="1"/>
    <xf numFmtId="0" fontId="8" fillId="0" borderId="7" xfId="0" applyFont="1" applyFill="1" applyBorder="1" applyProtection="1"/>
    <xf numFmtId="0" fontId="6" fillId="0" borderId="8" xfId="0" applyFont="1" applyFill="1" applyBorder="1" applyProtection="1"/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Protection="1"/>
    <xf numFmtId="0" fontId="8" fillId="0" borderId="0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7" fillId="0" borderId="0" xfId="0" applyFont="1" applyFill="1" applyBorder="1" applyProtection="1"/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9" fillId="0" borderId="9" xfId="0" applyFont="1" applyFill="1" applyBorder="1" applyProtection="1"/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10" fontId="0" fillId="0" borderId="1" xfId="0" applyNumberFormat="1" applyFont="1" applyBorder="1"/>
    <xf numFmtId="0" fontId="0" fillId="0" borderId="8" xfId="0" applyFont="1" applyFill="1" applyBorder="1"/>
    <xf numFmtId="0" fontId="0" fillId="0" borderId="0" xfId="0" applyFont="1" applyFill="1" applyBorder="1"/>
    <xf numFmtId="0" fontId="0" fillId="4" borderId="1" xfId="0" applyFont="1" applyFill="1" applyBorder="1"/>
    <xf numFmtId="10" fontId="0" fillId="4" borderId="1" xfId="0" applyNumberFormat="1" applyFont="1" applyFill="1" applyBorder="1" applyAlignment="1">
      <alignment horizontal="left" indent="5"/>
    </xf>
    <xf numFmtId="0" fontId="12" fillId="0" borderId="0" xfId="0" applyFont="1"/>
    <xf numFmtId="0" fontId="6" fillId="0" borderId="0" xfId="0" applyFont="1" applyFill="1" applyBorder="1" applyAlignment="1" applyProtection="1">
      <alignment wrapText="1"/>
    </xf>
    <xf numFmtId="0" fontId="6" fillId="0" borderId="9" xfId="0" applyFont="1" applyFill="1" applyBorder="1" applyAlignment="1" applyProtection="1">
      <alignment wrapText="1"/>
    </xf>
    <xf numFmtId="0" fontId="8" fillId="0" borderId="0" xfId="4" applyFont="1" applyFill="1" applyBorder="1" applyAlignment="1" applyProtection="1"/>
    <xf numFmtId="0" fontId="8" fillId="0" borderId="9" xfId="4" applyFont="1" applyFill="1" applyBorder="1" applyAlignment="1" applyProtection="1"/>
    <xf numFmtId="0" fontId="15" fillId="0" borderId="1" xfId="0" applyFont="1" applyFill="1" applyBorder="1" applyAlignment="1" applyProtection="1">
      <alignment horizontal="center" vertical="center"/>
    </xf>
    <xf numFmtId="10" fontId="16" fillId="0" borderId="1" xfId="0" applyNumberFormat="1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top" wrapText="1"/>
    </xf>
    <xf numFmtId="0" fontId="24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top" wrapText="1"/>
    </xf>
    <xf numFmtId="0" fontId="0" fillId="9" borderId="20" xfId="0" applyFill="1" applyBorder="1" applyAlignment="1">
      <alignment vertical="top" wrapText="1"/>
    </xf>
    <xf numFmtId="0" fontId="0" fillId="9" borderId="17" xfId="0" applyFill="1" applyBorder="1" applyAlignment="1">
      <alignment vertical="top" wrapText="1"/>
    </xf>
    <xf numFmtId="0" fontId="0" fillId="9" borderId="16" xfId="0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left" vertical="top" wrapText="1"/>
    </xf>
    <xf numFmtId="10" fontId="28" fillId="0" borderId="19" xfId="0" applyNumberFormat="1" applyFont="1" applyFill="1" applyBorder="1" applyAlignment="1">
      <alignment horizontal="center" vertical="top" shrinkToFit="1"/>
    </xf>
    <xf numFmtId="0" fontId="26" fillId="10" borderId="19" xfId="0" applyFont="1" applyFill="1" applyBorder="1" applyAlignment="1">
      <alignment horizontal="center" vertical="top" wrapText="1"/>
    </xf>
    <xf numFmtId="0" fontId="26" fillId="10" borderId="19" xfId="0" applyFont="1" applyFill="1" applyBorder="1" applyAlignment="1">
      <alignment horizontal="left" vertical="top" wrapText="1"/>
    </xf>
    <xf numFmtId="10" fontId="28" fillId="10" borderId="19" xfId="0" applyNumberFormat="1" applyFont="1" applyFill="1" applyBorder="1" applyAlignment="1">
      <alignment horizontal="center" vertical="top" shrinkToFit="1"/>
    </xf>
    <xf numFmtId="0" fontId="0" fillId="10" borderId="19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4" fillId="10" borderId="19" xfId="0" applyFont="1" applyFill="1" applyBorder="1" applyAlignment="1">
      <alignment horizontal="center" vertical="top" wrapText="1"/>
    </xf>
    <xf numFmtId="10" fontId="30" fillId="10" borderId="19" xfId="0" applyNumberFormat="1" applyFont="1" applyFill="1" applyBorder="1" applyAlignment="1">
      <alignment horizontal="center" vertical="top" shrinkToFit="1"/>
    </xf>
    <xf numFmtId="0" fontId="0" fillId="10" borderId="19" xfId="0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10" fontId="30" fillId="0" borderId="19" xfId="0" applyNumberFormat="1" applyFont="1" applyFill="1" applyBorder="1" applyAlignment="1">
      <alignment horizontal="center" vertical="top" shrinkToFit="1"/>
    </xf>
    <xf numFmtId="0" fontId="26" fillId="10" borderId="19" xfId="0" applyFont="1" applyFill="1" applyBorder="1" applyAlignment="1">
      <alignment horizontal="center" vertical="center" wrapText="1"/>
    </xf>
    <xf numFmtId="10" fontId="28" fillId="10" borderId="19" xfId="0" applyNumberFormat="1" applyFont="1" applyFill="1" applyBorder="1" applyAlignment="1">
      <alignment horizontal="center" vertical="center" shrinkToFit="1"/>
    </xf>
    <xf numFmtId="0" fontId="24" fillId="9" borderId="20" xfId="0" applyFont="1" applyFill="1" applyBorder="1" applyAlignment="1">
      <alignment vertical="top" wrapText="1"/>
    </xf>
    <xf numFmtId="0" fontId="24" fillId="9" borderId="16" xfId="0" applyFont="1" applyFill="1" applyBorder="1" applyAlignment="1">
      <alignment vertical="top" wrapText="1"/>
    </xf>
    <xf numFmtId="10" fontId="22" fillId="9" borderId="19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/>
    </xf>
    <xf numFmtId="0" fontId="16" fillId="0" borderId="0" xfId="0" applyFont="1"/>
    <xf numFmtId="0" fontId="35" fillId="0" borderId="0" xfId="0" applyFont="1"/>
    <xf numFmtId="164" fontId="0" fillId="0" borderId="1" xfId="3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164" fontId="2" fillId="0" borderId="1" xfId="3" applyNumberFormat="1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2" fillId="0" borderId="21" xfId="0" applyFont="1" applyBorder="1" applyAlignment="1">
      <alignment horizontal="center"/>
    </xf>
    <xf numFmtId="164" fontId="0" fillId="0" borderId="2" xfId="0" applyNumberFormat="1" applyBorder="1"/>
    <xf numFmtId="0" fontId="2" fillId="0" borderId="2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vertical="center"/>
    </xf>
    <xf numFmtId="2" fontId="0" fillId="11" borderId="1" xfId="0" applyNumberFormat="1" applyFill="1" applyBorder="1" applyAlignment="1">
      <alignment horizontal="center" vertical="center"/>
    </xf>
    <xf numFmtId="2" fontId="0" fillId="11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2" fontId="0" fillId="12" borderId="1" xfId="0" applyNumberForma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4" fontId="0" fillId="3" borderId="2" xfId="3" applyNumberFormat="1" applyFont="1" applyFill="1" applyBorder="1"/>
    <xf numFmtId="164" fontId="0" fillId="3" borderId="1" xfId="3" applyNumberFormat="1" applyFont="1" applyFill="1" applyBorder="1"/>
    <xf numFmtId="4" fontId="0" fillId="0" borderId="0" xfId="0" applyNumberFormat="1"/>
    <xf numFmtId="4" fontId="1" fillId="2" borderId="1" xfId="1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8" borderId="13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top" wrapText="1"/>
    </xf>
    <xf numFmtId="0" fontId="0" fillId="9" borderId="15" xfId="0" applyFill="1" applyBorder="1" applyAlignment="1">
      <alignment horizontal="center" vertical="top" wrapText="1"/>
    </xf>
    <xf numFmtId="0" fontId="0" fillId="9" borderId="16" xfId="0" applyFill="1" applyBorder="1" applyAlignment="1">
      <alignment horizontal="center" vertical="top" wrapText="1"/>
    </xf>
  </cellXfs>
  <cellStyles count="5">
    <cellStyle name="Moeda" xfId="3" builtinId="4"/>
    <cellStyle name="Normal" xfId="0" builtinId="0"/>
    <cellStyle name="Normal_Plan com bdi" xfId="4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zoomScale="90" zoomScaleNormal="90" workbookViewId="0">
      <pane ySplit="4" topLeftCell="A5" activePane="bottomLeft" state="frozen"/>
      <selection pane="bottomLeft" activeCell="Q36" sqref="Q36"/>
    </sheetView>
  </sheetViews>
  <sheetFormatPr defaultRowHeight="15" x14ac:dyDescent="0.25"/>
  <cols>
    <col min="1" max="1" width="4.85546875" customWidth="1"/>
    <col min="2" max="2" width="8.42578125" customWidth="1"/>
    <col min="3" max="3" width="3.140625" customWidth="1"/>
    <col min="4" max="4" width="71.140625" customWidth="1"/>
    <col min="5" max="5" width="6" style="17" customWidth="1"/>
    <col min="6" max="6" width="7.140625" style="17" customWidth="1"/>
    <col min="7" max="7" width="9.42578125" style="17" customWidth="1"/>
    <col min="8" max="8" width="9.7109375" style="17" customWidth="1"/>
    <col min="9" max="9" width="8.28515625" style="17" bestFit="1" customWidth="1"/>
    <col min="10" max="10" width="9.7109375" style="17" customWidth="1"/>
    <col min="11" max="11" width="8.7109375" style="17" customWidth="1"/>
    <col min="12" max="12" width="9.5703125" style="17" customWidth="1"/>
    <col min="13" max="13" width="7.140625" style="17" bestFit="1" customWidth="1"/>
    <col min="14" max="14" width="11.28515625" style="17" customWidth="1"/>
    <col min="15" max="15" width="10.85546875" style="17" customWidth="1"/>
    <col min="17" max="17" width="13.85546875" customWidth="1"/>
  </cols>
  <sheetData>
    <row r="1" spans="1:15" ht="18.75" x14ac:dyDescent="0.3">
      <c r="A1" s="137" t="s">
        <v>185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3" spans="1:15" s="18" customFormat="1" x14ac:dyDescent="0.25">
      <c r="A3" s="2"/>
      <c r="B3" s="135"/>
      <c r="C3" s="136"/>
      <c r="D3" s="2"/>
      <c r="E3" s="11"/>
      <c r="F3" s="11"/>
      <c r="G3" s="132" t="s">
        <v>37</v>
      </c>
      <c r="H3" s="132"/>
      <c r="I3" s="132"/>
      <c r="J3" s="132"/>
      <c r="K3" s="132" t="s">
        <v>38</v>
      </c>
      <c r="L3" s="132"/>
      <c r="M3" s="132"/>
      <c r="N3" s="132"/>
      <c r="O3" s="131" t="s">
        <v>42</v>
      </c>
    </row>
    <row r="4" spans="1:15" ht="49.5" customHeight="1" x14ac:dyDescent="0.25">
      <c r="A4" s="3" t="s">
        <v>0</v>
      </c>
      <c r="B4" s="133" t="s">
        <v>155</v>
      </c>
      <c r="C4" s="134"/>
      <c r="D4" s="3" t="s">
        <v>1</v>
      </c>
      <c r="E4" s="19" t="s">
        <v>2</v>
      </c>
      <c r="F4" s="19" t="s">
        <v>3</v>
      </c>
      <c r="G4" s="19" t="s">
        <v>40</v>
      </c>
      <c r="H4" s="16" t="s">
        <v>43</v>
      </c>
      <c r="I4" s="16" t="s">
        <v>39</v>
      </c>
      <c r="J4" s="19" t="s">
        <v>41</v>
      </c>
      <c r="K4" s="19" t="s">
        <v>40</v>
      </c>
      <c r="L4" s="16" t="s">
        <v>43</v>
      </c>
      <c r="M4" s="16" t="s">
        <v>39</v>
      </c>
      <c r="N4" s="19" t="s">
        <v>41</v>
      </c>
      <c r="O4" s="131"/>
    </row>
    <row r="5" spans="1:15" x14ac:dyDescent="0.25">
      <c r="A5" s="4">
        <v>1</v>
      </c>
      <c r="B5" s="4"/>
      <c r="C5" s="4"/>
      <c r="D5" s="15" t="s"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2" t="s">
        <v>5</v>
      </c>
      <c r="B6" s="5">
        <v>10903</v>
      </c>
      <c r="C6" s="5" t="s">
        <v>45</v>
      </c>
      <c r="D6" s="1" t="s">
        <v>46</v>
      </c>
      <c r="E6" s="11" t="s">
        <v>6</v>
      </c>
      <c r="F6" s="119">
        <v>1</v>
      </c>
      <c r="G6" s="20">
        <v>12</v>
      </c>
      <c r="H6" s="20">
        <f>TRUNC(G6*F6,2)</f>
        <v>12</v>
      </c>
      <c r="I6" s="35">
        <v>0.22670000000000001</v>
      </c>
      <c r="J6" s="20">
        <f>TRUNC(H6*(1+I6),2)</f>
        <v>14.72</v>
      </c>
      <c r="K6" s="20">
        <v>0</v>
      </c>
      <c r="L6" s="30">
        <f t="shared" ref="L6:L34" si="0">TRUNC(F6*K6,2)</f>
        <v>0</v>
      </c>
      <c r="M6" s="35">
        <v>0.22670000000000001</v>
      </c>
      <c r="N6" s="20">
        <f>TRUNC(L6*(1+M6),2)</f>
        <v>0</v>
      </c>
      <c r="O6" s="21">
        <f>N6+J6</f>
        <v>14.72</v>
      </c>
    </row>
    <row r="7" spans="1:15" x14ac:dyDescent="0.25">
      <c r="A7" s="2" t="s">
        <v>7</v>
      </c>
      <c r="B7" s="5" t="s">
        <v>8</v>
      </c>
      <c r="C7" s="5" t="s">
        <v>81</v>
      </c>
      <c r="D7" s="1" t="s">
        <v>9</v>
      </c>
      <c r="E7" s="11" t="s">
        <v>10</v>
      </c>
      <c r="F7" s="119">
        <v>1</v>
      </c>
      <c r="G7" s="20">
        <v>100</v>
      </c>
      <c r="H7" s="20">
        <f t="shared" ref="H7:H10" si="1">TRUNC(G7*F7,2)</f>
        <v>100</v>
      </c>
      <c r="I7" s="35">
        <v>0.22670000000000001</v>
      </c>
      <c r="J7" s="20">
        <f t="shared" ref="J7:J10" si="2">TRUNC(H7*(1+I7),2)</f>
        <v>122.67</v>
      </c>
      <c r="K7" s="20">
        <v>0</v>
      </c>
      <c r="L7" s="30">
        <f t="shared" si="0"/>
        <v>0</v>
      </c>
      <c r="M7" s="35">
        <v>0.22670000000000001</v>
      </c>
      <c r="N7" s="20">
        <f t="shared" ref="N7:N10" si="3">TRUNC(L7*(1+M7),2)</f>
        <v>0</v>
      </c>
      <c r="O7" s="21">
        <f t="shared" ref="O7:O10" si="4">N7+J7</f>
        <v>122.67</v>
      </c>
    </row>
    <row r="8" spans="1:15" x14ac:dyDescent="0.25">
      <c r="A8" s="2" t="s">
        <v>11</v>
      </c>
      <c r="B8" s="5">
        <v>23101</v>
      </c>
      <c r="C8" s="5" t="s">
        <v>45</v>
      </c>
      <c r="D8" s="1" t="s">
        <v>12</v>
      </c>
      <c r="E8" s="11" t="s">
        <v>13</v>
      </c>
      <c r="F8" s="119">
        <v>10.75</v>
      </c>
      <c r="G8" s="20">
        <v>142.82</v>
      </c>
      <c r="H8" s="20">
        <f t="shared" si="1"/>
        <v>1535.31</v>
      </c>
      <c r="I8" s="35">
        <v>0.22670000000000001</v>
      </c>
      <c r="J8" s="20">
        <f t="shared" si="2"/>
        <v>1883.36</v>
      </c>
      <c r="K8" s="20">
        <v>57.16</v>
      </c>
      <c r="L8" s="30">
        <f t="shared" si="0"/>
        <v>614.47</v>
      </c>
      <c r="M8" s="35">
        <v>0.22670000000000001</v>
      </c>
      <c r="N8" s="20">
        <f t="shared" si="3"/>
        <v>753.77</v>
      </c>
      <c r="O8" s="21">
        <f t="shared" si="4"/>
        <v>2637.13</v>
      </c>
    </row>
    <row r="9" spans="1:15" s="33" customFormat="1" x14ac:dyDescent="0.25">
      <c r="A9" s="5" t="s">
        <v>14</v>
      </c>
      <c r="B9" s="5">
        <v>29401</v>
      </c>
      <c r="C9" s="5" t="s">
        <v>45</v>
      </c>
      <c r="D9" s="29" t="s">
        <v>15</v>
      </c>
      <c r="E9" s="5" t="s">
        <v>6</v>
      </c>
      <c r="F9" s="119">
        <v>95.55</v>
      </c>
      <c r="G9" s="31">
        <v>0</v>
      </c>
      <c r="H9" s="20">
        <f t="shared" si="1"/>
        <v>0</v>
      </c>
      <c r="I9" s="35">
        <v>0.22670000000000001</v>
      </c>
      <c r="J9" s="20">
        <f t="shared" si="2"/>
        <v>0</v>
      </c>
      <c r="K9" s="31">
        <v>14.71</v>
      </c>
      <c r="L9" s="30">
        <f t="shared" si="0"/>
        <v>1405.54</v>
      </c>
      <c r="M9" s="35">
        <v>0.22670000000000001</v>
      </c>
      <c r="N9" s="20">
        <f t="shared" si="3"/>
        <v>1724.17</v>
      </c>
      <c r="O9" s="21">
        <f t="shared" si="4"/>
        <v>1724.17</v>
      </c>
    </row>
    <row r="10" spans="1:15" x14ac:dyDescent="0.25">
      <c r="A10" s="2" t="s">
        <v>16</v>
      </c>
      <c r="B10" s="5">
        <v>31403</v>
      </c>
      <c r="C10" s="5" t="s">
        <v>45</v>
      </c>
      <c r="D10" s="1" t="s">
        <v>17</v>
      </c>
      <c r="E10" s="11" t="s">
        <v>18</v>
      </c>
      <c r="F10" s="119">
        <v>8.85</v>
      </c>
      <c r="G10" s="20">
        <v>28.2</v>
      </c>
      <c r="H10" s="20">
        <f t="shared" si="1"/>
        <v>249.57</v>
      </c>
      <c r="I10" s="35">
        <v>0.22670000000000001</v>
      </c>
      <c r="J10" s="20">
        <f t="shared" si="2"/>
        <v>306.14</v>
      </c>
      <c r="K10" s="20">
        <v>13.47</v>
      </c>
      <c r="L10" s="30">
        <f t="shared" si="0"/>
        <v>119.2</v>
      </c>
      <c r="M10" s="35">
        <v>0.22670000000000001</v>
      </c>
      <c r="N10" s="20">
        <f t="shared" si="3"/>
        <v>146.22</v>
      </c>
      <c r="O10" s="21">
        <f t="shared" si="4"/>
        <v>452.36</v>
      </c>
    </row>
    <row r="11" spans="1:15" x14ac:dyDescent="0.25">
      <c r="A11" s="7"/>
      <c r="B11" s="7"/>
      <c r="C11" s="7"/>
      <c r="D11" s="8" t="s">
        <v>19</v>
      </c>
      <c r="E11" s="8"/>
      <c r="F11" s="118"/>
      <c r="G11" s="22"/>
      <c r="H11" s="121">
        <f>SUM(H6:H10)</f>
        <v>1896.8799999999999</v>
      </c>
      <c r="I11" s="36"/>
      <c r="J11" s="121">
        <f>SUM(J6:J10)</f>
        <v>2326.89</v>
      </c>
      <c r="K11" s="22"/>
      <c r="L11" s="125">
        <f>SUM(L6:L10)</f>
        <v>2139.21</v>
      </c>
      <c r="M11" s="36"/>
      <c r="N11" s="121">
        <f>SUM(N6:N10)</f>
        <v>2624.16</v>
      </c>
      <c r="O11" s="23">
        <f>SUM(O6:O10)</f>
        <v>4951.05</v>
      </c>
    </row>
    <row r="12" spans="1:15" x14ac:dyDescent="0.25">
      <c r="A12" s="4">
        <v>2</v>
      </c>
      <c r="B12" s="4"/>
      <c r="C12" s="4"/>
      <c r="D12" s="15" t="s">
        <v>20</v>
      </c>
      <c r="E12" s="15"/>
      <c r="F12" s="15"/>
      <c r="G12" s="24"/>
      <c r="H12" s="24"/>
      <c r="I12" s="38"/>
      <c r="J12" s="24"/>
      <c r="K12" s="24"/>
      <c r="L12" s="124"/>
      <c r="M12" s="38"/>
      <c r="N12" s="24"/>
      <c r="O12" s="24"/>
    </row>
    <row r="13" spans="1:15" x14ac:dyDescent="0.25">
      <c r="A13" s="2" t="s">
        <v>21</v>
      </c>
      <c r="B13" s="5">
        <v>22164</v>
      </c>
      <c r="C13" s="5" t="s">
        <v>45</v>
      </c>
      <c r="D13" s="1" t="s">
        <v>167</v>
      </c>
      <c r="E13" s="11" t="s">
        <v>44</v>
      </c>
      <c r="F13" s="119">
        <v>43.73</v>
      </c>
      <c r="G13" s="20">
        <v>0</v>
      </c>
      <c r="H13" s="20">
        <f t="shared" ref="H13:H15" si="5">TRUNC(G13*F13,2)</f>
        <v>0</v>
      </c>
      <c r="I13" s="35">
        <v>0.22670000000000001</v>
      </c>
      <c r="J13" s="20">
        <f t="shared" ref="J13:J15" si="6">TRUNC(H13*(1+I13),2)</f>
        <v>0</v>
      </c>
      <c r="K13" s="20">
        <v>12.24</v>
      </c>
      <c r="L13" s="30">
        <f t="shared" si="0"/>
        <v>535.25</v>
      </c>
      <c r="M13" s="35">
        <v>0.22670000000000001</v>
      </c>
      <c r="N13" s="20">
        <f t="shared" ref="N13:N15" si="7">TRUNC(L13*(1+M13),2)</f>
        <v>656.59</v>
      </c>
      <c r="O13" s="21">
        <f t="shared" ref="O13:O15" si="8">N13+J13</f>
        <v>656.59</v>
      </c>
    </row>
    <row r="14" spans="1:15" x14ac:dyDescent="0.25">
      <c r="A14" s="2" t="s">
        <v>80</v>
      </c>
      <c r="B14" s="5">
        <v>174505</v>
      </c>
      <c r="C14" s="5" t="s">
        <v>45</v>
      </c>
      <c r="D14" s="1" t="s">
        <v>168</v>
      </c>
      <c r="E14" s="11" t="s">
        <v>10</v>
      </c>
      <c r="F14" s="120">
        <v>4</v>
      </c>
      <c r="G14" s="20">
        <v>16.61</v>
      </c>
      <c r="H14" s="20">
        <f t="shared" si="5"/>
        <v>66.44</v>
      </c>
      <c r="I14" s="35">
        <v>0.22670000000000001</v>
      </c>
      <c r="J14" s="20">
        <f t="shared" si="6"/>
        <v>81.5</v>
      </c>
      <c r="K14" s="20">
        <v>90.52</v>
      </c>
      <c r="L14" s="30">
        <f t="shared" si="0"/>
        <v>362.08</v>
      </c>
      <c r="M14" s="35">
        <v>0.22670000000000001</v>
      </c>
      <c r="N14" s="20">
        <f t="shared" si="7"/>
        <v>444.16</v>
      </c>
      <c r="O14" s="21">
        <f t="shared" si="8"/>
        <v>525.66000000000008</v>
      </c>
    </row>
    <row r="15" spans="1:15" x14ac:dyDescent="0.25">
      <c r="A15" s="2" t="s">
        <v>22</v>
      </c>
      <c r="B15" s="5">
        <v>22188</v>
      </c>
      <c r="C15" s="5" t="s">
        <v>45</v>
      </c>
      <c r="D15" s="1" t="s">
        <v>23</v>
      </c>
      <c r="E15" s="11" t="s">
        <v>6</v>
      </c>
      <c r="F15" s="119">
        <v>8.85</v>
      </c>
      <c r="G15" s="20">
        <v>0</v>
      </c>
      <c r="H15" s="20">
        <f t="shared" si="5"/>
        <v>0</v>
      </c>
      <c r="I15" s="35">
        <v>0.22670000000000001</v>
      </c>
      <c r="J15" s="20">
        <f t="shared" si="6"/>
        <v>0</v>
      </c>
      <c r="K15" s="25">
        <v>18.27</v>
      </c>
      <c r="L15" s="30">
        <f t="shared" si="0"/>
        <v>161.68</v>
      </c>
      <c r="M15" s="35">
        <v>0.22670000000000001</v>
      </c>
      <c r="N15" s="20">
        <f t="shared" si="7"/>
        <v>198.33</v>
      </c>
      <c r="O15" s="21">
        <f t="shared" si="8"/>
        <v>198.33</v>
      </c>
    </row>
    <row r="16" spans="1:15" x14ac:dyDescent="0.25">
      <c r="A16" s="7"/>
      <c r="B16" s="7"/>
      <c r="C16" s="7"/>
      <c r="D16" s="8" t="s">
        <v>19</v>
      </c>
      <c r="E16" s="8"/>
      <c r="F16" s="8"/>
      <c r="G16" s="22"/>
      <c r="H16" s="121">
        <f>SUM(H13:H15)</f>
        <v>66.44</v>
      </c>
      <c r="I16" s="36"/>
      <c r="J16" s="121">
        <f>SUM(J13:J15)</f>
        <v>81.5</v>
      </c>
      <c r="K16" s="22"/>
      <c r="L16" s="125">
        <f>SUM(L13:L15)</f>
        <v>1059.01</v>
      </c>
      <c r="M16" s="36"/>
      <c r="N16" s="121">
        <f>SUM(N13:N15)</f>
        <v>1299.08</v>
      </c>
      <c r="O16" s="23">
        <f>SUM(O13:O15)</f>
        <v>1380.58</v>
      </c>
    </row>
    <row r="17" spans="1:15" x14ac:dyDescent="0.25">
      <c r="A17" s="4">
        <v>3</v>
      </c>
      <c r="B17" s="4"/>
      <c r="C17" s="4"/>
      <c r="D17" s="15" t="s">
        <v>24</v>
      </c>
      <c r="E17" s="15"/>
      <c r="F17" s="15"/>
      <c r="G17" s="24"/>
      <c r="H17" s="24"/>
      <c r="I17" s="38"/>
      <c r="J17" s="24"/>
      <c r="K17" s="24"/>
      <c r="L17" s="124"/>
      <c r="M17" s="38"/>
      <c r="N17" s="24"/>
      <c r="O17" s="24"/>
    </row>
    <row r="18" spans="1:15" x14ac:dyDescent="0.25">
      <c r="A18" s="2" t="s">
        <v>25</v>
      </c>
      <c r="B18" s="5">
        <v>96359</v>
      </c>
      <c r="C18" s="5" t="s">
        <v>182</v>
      </c>
      <c r="D18" s="9" t="s">
        <v>169</v>
      </c>
      <c r="E18" s="11" t="s">
        <v>6</v>
      </c>
      <c r="F18" s="119">
        <v>44</v>
      </c>
      <c r="G18" s="20">
        <v>87.25</v>
      </c>
      <c r="H18" s="20">
        <f>TRUNC(G18*F18,2)</f>
        <v>3839</v>
      </c>
      <c r="I18" s="35">
        <v>0.22670000000000001</v>
      </c>
      <c r="J18" s="20">
        <f>TRUNC(H18*(1+I18),2)</f>
        <v>4709.3</v>
      </c>
      <c r="K18" s="20">
        <v>11.7</v>
      </c>
      <c r="L18" s="30">
        <f t="shared" si="0"/>
        <v>514.79999999999995</v>
      </c>
      <c r="M18" s="35">
        <v>0.22670000000000001</v>
      </c>
      <c r="N18" s="20">
        <f>TRUNC(L18*(1+M18),2)</f>
        <v>631.5</v>
      </c>
      <c r="O18" s="21">
        <f>N18+J18</f>
        <v>5340.8</v>
      </c>
    </row>
    <row r="19" spans="1:15" x14ac:dyDescent="0.25">
      <c r="A19" s="2" t="s">
        <v>26</v>
      </c>
      <c r="B19" s="5">
        <v>82061</v>
      </c>
      <c r="C19" s="5" t="s">
        <v>45</v>
      </c>
      <c r="D19" s="9" t="s">
        <v>170</v>
      </c>
      <c r="E19" s="11" t="s">
        <v>6</v>
      </c>
      <c r="F19" s="119">
        <v>44</v>
      </c>
      <c r="G19" s="20">
        <v>15.96</v>
      </c>
      <c r="H19" s="20">
        <f t="shared" ref="H19:H20" si="9">TRUNC(G19*F19,2)</f>
        <v>702.24</v>
      </c>
      <c r="I19" s="35">
        <v>0.22670000000000001</v>
      </c>
      <c r="J19" s="20">
        <f t="shared" ref="J19:J20" si="10">TRUNC(H19*(1+I19),2)</f>
        <v>861.43</v>
      </c>
      <c r="K19" s="20">
        <v>1.33</v>
      </c>
      <c r="L19" s="30">
        <f t="shared" si="0"/>
        <v>58.52</v>
      </c>
      <c r="M19" s="35">
        <v>0.22670000000000001</v>
      </c>
      <c r="N19" s="20">
        <f t="shared" ref="N19:N20" si="11">TRUNC(L19*(1+M19),2)</f>
        <v>71.78</v>
      </c>
      <c r="O19" s="21">
        <f>N19+J19</f>
        <v>933.20999999999992</v>
      </c>
    </row>
    <row r="20" spans="1:15" x14ac:dyDescent="0.25">
      <c r="A20" s="2" t="s">
        <v>27</v>
      </c>
      <c r="B20" s="5">
        <v>141212</v>
      </c>
      <c r="C20" s="5" t="s">
        <v>45</v>
      </c>
      <c r="D20" s="28" t="s">
        <v>47</v>
      </c>
      <c r="E20" s="11" t="s">
        <v>6</v>
      </c>
      <c r="F20" s="119">
        <v>88</v>
      </c>
      <c r="G20" s="20">
        <v>9.08</v>
      </c>
      <c r="H20" s="20">
        <f t="shared" si="9"/>
        <v>799.04</v>
      </c>
      <c r="I20" s="35">
        <v>0.22670000000000001</v>
      </c>
      <c r="J20" s="20">
        <f t="shared" si="10"/>
        <v>980.18</v>
      </c>
      <c r="K20" s="20">
        <v>10.98</v>
      </c>
      <c r="L20" s="30">
        <f t="shared" si="0"/>
        <v>966.24</v>
      </c>
      <c r="M20" s="35">
        <v>0.22670000000000001</v>
      </c>
      <c r="N20" s="20">
        <f t="shared" si="11"/>
        <v>1185.28</v>
      </c>
      <c r="O20" s="21">
        <f>N20+J20</f>
        <v>2165.46</v>
      </c>
    </row>
    <row r="21" spans="1:15" x14ac:dyDescent="0.25">
      <c r="A21" s="7"/>
      <c r="B21" s="7"/>
      <c r="C21" s="7"/>
      <c r="D21" s="8" t="s">
        <v>19</v>
      </c>
      <c r="E21" s="8"/>
      <c r="F21" s="8"/>
      <c r="G21" s="22"/>
      <c r="H21" s="121">
        <f>SUM(H18:H20)</f>
        <v>5340.28</v>
      </c>
      <c r="I21" s="37"/>
      <c r="J21" s="121">
        <f>SUM(J18:J20)</f>
        <v>6550.9100000000008</v>
      </c>
      <c r="K21" s="22"/>
      <c r="L21" s="125">
        <f>SUM(L18:L20)</f>
        <v>1539.56</v>
      </c>
      <c r="M21" s="37"/>
      <c r="N21" s="121">
        <f>SUM(N18:N20)</f>
        <v>1888.56</v>
      </c>
      <c r="O21" s="23">
        <f>SUM(O18:O20)</f>
        <v>8439.4700000000012</v>
      </c>
    </row>
    <row r="22" spans="1:15" x14ac:dyDescent="0.25">
      <c r="A22" s="4">
        <v>4</v>
      </c>
      <c r="B22" s="4"/>
      <c r="C22" s="4"/>
      <c r="D22" s="14" t="s">
        <v>31</v>
      </c>
      <c r="E22" s="15"/>
      <c r="F22" s="15"/>
      <c r="G22" s="24"/>
      <c r="H22" s="24"/>
      <c r="I22" s="38"/>
      <c r="J22" s="24"/>
      <c r="K22" s="24"/>
      <c r="L22" s="124"/>
      <c r="M22" s="38"/>
      <c r="N22" s="24"/>
      <c r="O22" s="24"/>
    </row>
    <row r="23" spans="1:15" x14ac:dyDescent="0.25">
      <c r="A23" s="2" t="s">
        <v>28</v>
      </c>
      <c r="B23" s="2">
        <v>73070</v>
      </c>
      <c r="C23" s="2" t="s">
        <v>45</v>
      </c>
      <c r="D23" s="9" t="s">
        <v>33</v>
      </c>
      <c r="E23" s="11" t="s">
        <v>6</v>
      </c>
      <c r="F23" s="119">
        <v>8.85</v>
      </c>
      <c r="G23" s="20">
        <v>18.3</v>
      </c>
      <c r="H23" s="20">
        <f>TRUNC(G23*F23,2)</f>
        <v>161.94999999999999</v>
      </c>
      <c r="I23" s="35">
        <v>0.22670000000000001</v>
      </c>
      <c r="J23" s="20">
        <f>TRUNC(H23*(1+I23),2)</f>
        <v>198.66</v>
      </c>
      <c r="K23" s="20">
        <v>14.47</v>
      </c>
      <c r="L23" s="30">
        <f t="shared" si="0"/>
        <v>128.05000000000001</v>
      </c>
      <c r="M23" s="35">
        <v>0.22670000000000001</v>
      </c>
      <c r="N23" s="20">
        <f>TRUNC(L23*(1+M23),2)</f>
        <v>157.07</v>
      </c>
      <c r="O23" s="21">
        <f>N23+J23</f>
        <v>355.73</v>
      </c>
    </row>
    <row r="24" spans="1:15" x14ac:dyDescent="0.25">
      <c r="A24" s="7"/>
      <c r="B24" s="7"/>
      <c r="C24" s="7"/>
      <c r="D24" s="8" t="s">
        <v>19</v>
      </c>
      <c r="E24" s="8"/>
      <c r="F24" s="8"/>
      <c r="G24" s="22"/>
      <c r="H24" s="121">
        <f>SUM(H23)</f>
        <v>161.94999999999999</v>
      </c>
      <c r="I24" s="37"/>
      <c r="J24" s="121">
        <f>SUM(J23)</f>
        <v>198.66</v>
      </c>
      <c r="K24" s="22"/>
      <c r="L24" s="125">
        <f>SUM(L23)</f>
        <v>128.05000000000001</v>
      </c>
      <c r="M24" s="37"/>
      <c r="N24" s="121">
        <f>SUM(N23)</f>
        <v>157.07</v>
      </c>
      <c r="O24" s="23">
        <f>SUM(O23)</f>
        <v>355.73</v>
      </c>
    </row>
    <row r="25" spans="1:15" x14ac:dyDescent="0.25">
      <c r="A25" s="4">
        <v>5</v>
      </c>
      <c r="B25" s="4"/>
      <c r="C25" s="4"/>
      <c r="D25" s="14" t="s">
        <v>34</v>
      </c>
      <c r="E25" s="15"/>
      <c r="F25" s="15"/>
      <c r="G25" s="24"/>
      <c r="H25" s="24"/>
      <c r="I25" s="38"/>
      <c r="J25" s="24"/>
      <c r="K25" s="24"/>
      <c r="L25" s="124"/>
      <c r="M25" s="38"/>
      <c r="N25" s="24"/>
      <c r="O25" s="24"/>
    </row>
    <row r="26" spans="1:15" s="33" customFormat="1" ht="30" x14ac:dyDescent="0.25">
      <c r="A26" s="5" t="s">
        <v>29</v>
      </c>
      <c r="B26" s="5" t="s">
        <v>183</v>
      </c>
      <c r="C26" s="5" t="s">
        <v>182</v>
      </c>
      <c r="D26" s="12" t="s">
        <v>184</v>
      </c>
      <c r="E26" s="5" t="s">
        <v>10</v>
      </c>
      <c r="F26" s="30">
        <v>2</v>
      </c>
      <c r="G26" s="31">
        <v>2062.69</v>
      </c>
      <c r="H26" s="31">
        <f t="shared" ref="H26" si="12">TRUNC(G26*F26,2)</f>
        <v>4125.38</v>
      </c>
      <c r="I26" s="35">
        <v>0.22670000000000001</v>
      </c>
      <c r="J26" s="31">
        <f t="shared" ref="J26" si="13">TRUNC(H26*(1+I26),2)</f>
        <v>5060.6000000000004</v>
      </c>
      <c r="K26" s="31">
        <v>4.37</v>
      </c>
      <c r="L26" s="31">
        <f t="shared" ref="L26" si="14">TRUNC(F26*K26,2)</f>
        <v>8.74</v>
      </c>
      <c r="M26" s="35">
        <v>0.22670000000000001</v>
      </c>
      <c r="N26" s="31">
        <f t="shared" ref="N26" si="15">TRUNC(L26*(1+M26),2)</f>
        <v>10.72</v>
      </c>
      <c r="O26" s="32">
        <f t="shared" ref="O26" si="16">N26+J26</f>
        <v>5071.3200000000006</v>
      </c>
    </row>
    <row r="27" spans="1:15" s="33" customFormat="1" ht="19.5" customHeight="1" x14ac:dyDescent="0.25">
      <c r="A27" s="5" t="s">
        <v>30</v>
      </c>
      <c r="B27" s="5">
        <v>111126</v>
      </c>
      <c r="C27" s="5" t="s">
        <v>45</v>
      </c>
      <c r="D27" s="12" t="s">
        <v>180</v>
      </c>
      <c r="E27" s="11" t="s">
        <v>10</v>
      </c>
      <c r="F27" s="119">
        <v>1</v>
      </c>
      <c r="G27" s="31">
        <v>636.30999999999995</v>
      </c>
      <c r="H27" s="31">
        <f t="shared" ref="H27" si="17">TRUNC(G27*F27,2)</f>
        <v>636.30999999999995</v>
      </c>
      <c r="I27" s="35">
        <v>0.22670000000000001</v>
      </c>
      <c r="J27" s="31">
        <f t="shared" ref="J27" si="18">TRUNC(H27*(1+I27),2)</f>
        <v>780.56</v>
      </c>
      <c r="K27" s="31">
        <v>101.47</v>
      </c>
      <c r="L27" s="30">
        <f t="shared" si="0"/>
        <v>101.47</v>
      </c>
      <c r="M27" s="35">
        <v>0.22670000000000001</v>
      </c>
      <c r="N27" s="31">
        <f t="shared" ref="N27" si="19">TRUNC(L27*(1+M27),2)</f>
        <v>124.47</v>
      </c>
      <c r="O27" s="32">
        <f t="shared" ref="O27" si="20">N27+J27</f>
        <v>905.03</v>
      </c>
    </row>
    <row r="28" spans="1:15" x14ac:dyDescent="0.25">
      <c r="A28" s="7"/>
      <c r="B28" s="7"/>
      <c r="C28" s="7"/>
      <c r="D28" s="8" t="s">
        <v>19</v>
      </c>
      <c r="E28" s="8"/>
      <c r="F28" s="8"/>
      <c r="G28" s="22"/>
      <c r="H28" s="121">
        <f>SUM(H26:H27)</f>
        <v>4761.6900000000005</v>
      </c>
      <c r="I28" s="37"/>
      <c r="J28" s="121">
        <f>SUM(J26:J27)</f>
        <v>5841.16</v>
      </c>
      <c r="K28" s="22"/>
      <c r="L28" s="125">
        <f>SUM(L26:L27)</f>
        <v>110.21</v>
      </c>
      <c r="M28" s="37"/>
      <c r="N28" s="123">
        <f>SUM(N26:N27)</f>
        <v>135.19</v>
      </c>
      <c r="O28" s="23">
        <f>SUM(O26:O27)</f>
        <v>5976.35</v>
      </c>
    </row>
    <row r="29" spans="1:15" x14ac:dyDescent="0.25">
      <c r="A29" s="4">
        <v>6</v>
      </c>
      <c r="B29" s="4"/>
      <c r="C29" s="4"/>
      <c r="D29" s="14" t="s">
        <v>35</v>
      </c>
      <c r="E29" s="15"/>
      <c r="F29" s="15"/>
      <c r="G29" s="24"/>
      <c r="H29" s="24"/>
      <c r="I29" s="38"/>
      <c r="J29" s="24"/>
      <c r="K29" s="24"/>
      <c r="L29" s="124"/>
      <c r="M29" s="38"/>
      <c r="N29" s="24"/>
      <c r="O29" s="24"/>
    </row>
    <row r="30" spans="1:15" x14ac:dyDescent="0.25">
      <c r="A30" s="2" t="s">
        <v>32</v>
      </c>
      <c r="B30" s="5">
        <v>141256</v>
      </c>
      <c r="C30" s="5" t="s">
        <v>45</v>
      </c>
      <c r="D30" s="9" t="s">
        <v>171</v>
      </c>
      <c r="E30" s="11" t="s">
        <v>6</v>
      </c>
      <c r="F30" s="6">
        <v>71.5</v>
      </c>
      <c r="G30" s="20">
        <v>6.48</v>
      </c>
      <c r="H30" s="20">
        <f>TRUNC(G30*F30,2)</f>
        <v>463.32</v>
      </c>
      <c r="I30" s="35">
        <v>0.22670000000000001</v>
      </c>
      <c r="J30" s="20">
        <f>TRUNC(H30*(1+I30),2)</f>
        <v>568.35</v>
      </c>
      <c r="K30" s="20">
        <v>10</v>
      </c>
      <c r="L30" s="30">
        <f t="shared" si="0"/>
        <v>715</v>
      </c>
      <c r="M30" s="35">
        <v>0.22670000000000001</v>
      </c>
      <c r="N30" s="20">
        <f>TRUNC(L30*(1+M30),2)</f>
        <v>877.09</v>
      </c>
      <c r="O30" s="21">
        <f>N30+J30</f>
        <v>1445.44</v>
      </c>
    </row>
    <row r="31" spans="1:15" x14ac:dyDescent="0.25">
      <c r="A31" s="2" t="s">
        <v>176</v>
      </c>
      <c r="B31" s="13">
        <v>141257</v>
      </c>
      <c r="C31" s="13" t="s">
        <v>45</v>
      </c>
      <c r="D31" s="9" t="s">
        <v>172</v>
      </c>
      <c r="E31" s="11" t="s">
        <v>6</v>
      </c>
      <c r="F31" s="119">
        <v>88</v>
      </c>
      <c r="G31" s="20">
        <v>5.67</v>
      </c>
      <c r="H31" s="20">
        <f>TRUNC(G31*F31,2)</f>
        <v>498.96</v>
      </c>
      <c r="I31" s="35">
        <v>0.22670000000000001</v>
      </c>
      <c r="J31" s="20">
        <f>TRUNC(H31*(1+I31),2)</f>
        <v>612.07000000000005</v>
      </c>
      <c r="K31" s="20">
        <v>7.8</v>
      </c>
      <c r="L31" s="30">
        <f t="shared" si="0"/>
        <v>686.4</v>
      </c>
      <c r="M31" s="35">
        <v>0.22670000000000001</v>
      </c>
      <c r="N31" s="20">
        <f>TRUNC(L31*(1+M31),2)</f>
        <v>842</v>
      </c>
      <c r="O31" s="21">
        <f>N31+J31</f>
        <v>1454.0700000000002</v>
      </c>
    </row>
    <row r="32" spans="1:15" x14ac:dyDescent="0.25">
      <c r="A32" s="2" t="s">
        <v>177</v>
      </c>
      <c r="B32" s="13">
        <v>141216</v>
      </c>
      <c r="C32" s="13" t="s">
        <v>45</v>
      </c>
      <c r="D32" s="9" t="s">
        <v>173</v>
      </c>
      <c r="E32" s="11" t="s">
        <v>6</v>
      </c>
      <c r="F32" s="119">
        <v>35.1</v>
      </c>
      <c r="G32" s="20">
        <v>5.4</v>
      </c>
      <c r="H32" s="20">
        <f>TRUNC(G32*F32,2)</f>
        <v>189.54</v>
      </c>
      <c r="I32" s="35">
        <v>0.22670000000000001</v>
      </c>
      <c r="J32" s="20">
        <f>TRUNC(H32*(1+I32),2)</f>
        <v>232.5</v>
      </c>
      <c r="K32" s="20">
        <v>7.8</v>
      </c>
      <c r="L32" s="30">
        <f t="shared" si="0"/>
        <v>273.77999999999997</v>
      </c>
      <c r="M32" s="35">
        <v>0.22670000000000001</v>
      </c>
      <c r="N32" s="20">
        <f>TRUNC(L32*(1+M32),2)</f>
        <v>335.84</v>
      </c>
      <c r="O32" s="21">
        <f>N32+J32</f>
        <v>568.33999999999992</v>
      </c>
    </row>
    <row r="33" spans="1:17" x14ac:dyDescent="0.25">
      <c r="A33" s="2" t="s">
        <v>178</v>
      </c>
      <c r="B33" s="5">
        <v>141329</v>
      </c>
      <c r="C33" s="5" t="s">
        <v>45</v>
      </c>
      <c r="D33" s="10" t="s">
        <v>174</v>
      </c>
      <c r="E33" s="11" t="s">
        <v>6</v>
      </c>
      <c r="F33" s="119">
        <v>6.2</v>
      </c>
      <c r="G33" s="20">
        <v>2.5</v>
      </c>
      <c r="H33" s="20">
        <f>TRUNC(G33*F33,2)</f>
        <v>15.5</v>
      </c>
      <c r="I33" s="35">
        <v>0.22670000000000001</v>
      </c>
      <c r="J33" s="20">
        <f>TRUNC(H33*(1+I33),2)</f>
        <v>19.010000000000002</v>
      </c>
      <c r="K33" s="34">
        <v>10.23</v>
      </c>
      <c r="L33" s="30">
        <f t="shared" si="0"/>
        <v>63.42</v>
      </c>
      <c r="M33" s="35">
        <v>0.22670000000000001</v>
      </c>
      <c r="N33" s="20">
        <f>TRUNC(L33*(1+M33),2)</f>
        <v>77.790000000000006</v>
      </c>
      <c r="O33" s="21">
        <f>N33+J33</f>
        <v>96.800000000000011</v>
      </c>
    </row>
    <row r="34" spans="1:17" x14ac:dyDescent="0.25">
      <c r="A34" s="2" t="s">
        <v>179</v>
      </c>
      <c r="B34" s="5">
        <v>141346</v>
      </c>
      <c r="C34" s="5" t="s">
        <v>45</v>
      </c>
      <c r="D34" s="9" t="s">
        <v>175</v>
      </c>
      <c r="E34" s="11" t="s">
        <v>6</v>
      </c>
      <c r="F34" s="119">
        <v>6.2</v>
      </c>
      <c r="G34" s="20">
        <v>6.38</v>
      </c>
      <c r="H34" s="20">
        <f t="shared" ref="H34" si="21">TRUNC(G34*F34,2)</f>
        <v>39.549999999999997</v>
      </c>
      <c r="I34" s="35">
        <v>0.22670000000000001</v>
      </c>
      <c r="J34" s="20">
        <f t="shared" ref="J34" si="22">TRUNC(H34*(1+I34),2)</f>
        <v>48.51</v>
      </c>
      <c r="K34" s="20">
        <v>10</v>
      </c>
      <c r="L34" s="30">
        <f t="shared" si="0"/>
        <v>62</v>
      </c>
      <c r="M34" s="35">
        <v>0.22670000000000001</v>
      </c>
      <c r="N34" s="20">
        <f t="shared" ref="N34" si="23">TRUNC(L34*(1+M34),2)</f>
        <v>76.05</v>
      </c>
      <c r="O34" s="21">
        <f>N34+J34</f>
        <v>124.56</v>
      </c>
    </row>
    <row r="35" spans="1:17" x14ac:dyDescent="0.25">
      <c r="A35" s="7"/>
      <c r="B35" s="7"/>
      <c r="C35" s="7"/>
      <c r="D35" s="8" t="s">
        <v>19</v>
      </c>
      <c r="E35" s="8"/>
      <c r="F35" s="8"/>
      <c r="G35" s="22"/>
      <c r="H35" s="121">
        <f>SUM(H30:H34)</f>
        <v>1206.8699999999999</v>
      </c>
      <c r="I35" s="37"/>
      <c r="J35" s="121">
        <f>SUM(J30:J34)</f>
        <v>1480.44</v>
      </c>
      <c r="K35" s="22"/>
      <c r="L35" s="121">
        <f>SUM(L30:L34)</f>
        <v>1800.6000000000001</v>
      </c>
      <c r="M35" s="37"/>
      <c r="N35" s="121">
        <f>SUM(N30:N34)</f>
        <v>2208.7700000000004</v>
      </c>
      <c r="O35" s="23">
        <f>SUM(O30:O34)</f>
        <v>3689.2100000000005</v>
      </c>
    </row>
    <row r="36" spans="1:17" x14ac:dyDescent="0.25">
      <c r="A36" s="1"/>
      <c r="B36" s="1"/>
      <c r="C36" s="1"/>
      <c r="D36" s="15" t="s">
        <v>36</v>
      </c>
      <c r="E36" s="15"/>
      <c r="F36" s="15"/>
      <c r="G36" s="24"/>
      <c r="H36" s="130">
        <f>SUM(H11+H16+H21+H24+H28+H35)</f>
        <v>13434.11</v>
      </c>
      <c r="I36" s="24"/>
      <c r="J36" s="122">
        <f>SUM(J11+J16+J21+J24+J28+J35)</f>
        <v>16479.560000000001</v>
      </c>
      <c r="K36" s="122"/>
      <c r="L36" s="129">
        <f>SUM(L11+L16+L21+L24+L28+L35)</f>
        <v>6776.6400000000012</v>
      </c>
      <c r="M36" s="26"/>
      <c r="N36" s="26">
        <f>SUM(N11+N16+N21+N24+N28+N35)</f>
        <v>8312.8299999999981</v>
      </c>
      <c r="O36" s="24">
        <f>(O11+O16+O21+O24+O28+O35)</f>
        <v>24792.39</v>
      </c>
      <c r="Q36" s="128"/>
    </row>
    <row r="37" spans="1:17" x14ac:dyDescent="0.25">
      <c r="G37" s="27"/>
      <c r="H37" s="27"/>
      <c r="I37" s="27"/>
      <c r="J37" s="27"/>
      <c r="K37" s="27"/>
      <c r="L37" s="27"/>
      <c r="M37" s="27"/>
      <c r="N37" s="27"/>
      <c r="O37" s="27"/>
    </row>
    <row r="38" spans="1:17" ht="18.75" x14ac:dyDescent="0.3">
      <c r="A38" s="105" t="s">
        <v>76</v>
      </c>
      <c r="B38" s="106"/>
      <c r="G38" s="27"/>
      <c r="H38" s="27"/>
      <c r="I38" s="27"/>
      <c r="J38" s="27"/>
      <c r="K38" s="27"/>
      <c r="L38" s="27"/>
      <c r="M38" s="27"/>
      <c r="N38" s="27"/>
      <c r="O38" s="27"/>
    </row>
    <row r="39" spans="1:17" x14ac:dyDescent="0.25">
      <c r="A39" s="74" t="s">
        <v>182</v>
      </c>
      <c r="B39" s="75" t="s">
        <v>77</v>
      </c>
      <c r="C39" s="75"/>
      <c r="D39" s="75"/>
      <c r="E39" s="17" t="s">
        <v>181</v>
      </c>
      <c r="G39" s="27"/>
      <c r="H39" s="6"/>
      <c r="I39" s="27"/>
      <c r="J39" s="27"/>
      <c r="K39" s="27"/>
      <c r="L39" s="27"/>
      <c r="M39" s="27"/>
      <c r="N39" s="27"/>
      <c r="O39" s="27"/>
    </row>
    <row r="40" spans="1:17" x14ac:dyDescent="0.25">
      <c r="A40" s="74" t="s">
        <v>45</v>
      </c>
      <c r="B40" s="75" t="s">
        <v>78</v>
      </c>
      <c r="C40" s="75"/>
      <c r="D40" s="75"/>
      <c r="G40" s="27"/>
      <c r="H40" s="27"/>
      <c r="I40" s="27"/>
      <c r="J40" s="27"/>
      <c r="K40" s="27"/>
      <c r="L40" s="27"/>
      <c r="M40" s="27"/>
      <c r="N40" s="27"/>
      <c r="O40" s="27"/>
    </row>
    <row r="41" spans="1:17" x14ac:dyDescent="0.25">
      <c r="A41" s="76" t="s">
        <v>81</v>
      </c>
      <c r="B41" s="77" t="s">
        <v>79</v>
      </c>
      <c r="C41" s="75"/>
      <c r="D41" s="75"/>
      <c r="E41" s="17" t="s">
        <v>82</v>
      </c>
      <c r="G41" s="27"/>
      <c r="H41" s="27"/>
      <c r="I41" s="27"/>
      <c r="J41" s="27"/>
      <c r="K41" s="27"/>
      <c r="L41" s="27"/>
      <c r="M41" s="27"/>
      <c r="N41" s="27"/>
      <c r="O41" s="27"/>
    </row>
    <row r="42" spans="1:17" x14ac:dyDescent="0.25">
      <c r="G42" s="27"/>
      <c r="H42" s="27"/>
      <c r="I42" s="27"/>
      <c r="J42" s="27"/>
      <c r="K42" s="27"/>
      <c r="L42" s="27"/>
      <c r="M42" s="27"/>
      <c r="N42" s="27"/>
      <c r="O42" s="27"/>
    </row>
    <row r="43" spans="1:17" x14ac:dyDescent="0.25">
      <c r="G43" s="27"/>
      <c r="H43" s="27"/>
      <c r="I43" s="27"/>
      <c r="J43" s="27"/>
      <c r="K43" s="27"/>
      <c r="L43" s="27"/>
      <c r="M43" s="27"/>
      <c r="N43" s="27"/>
      <c r="O43" s="27"/>
    </row>
    <row r="44" spans="1:17" x14ac:dyDescent="0.25">
      <c r="G44" s="27"/>
      <c r="H44" s="27"/>
      <c r="I44" s="27"/>
      <c r="J44" s="27"/>
      <c r="K44" s="27"/>
      <c r="L44" s="27"/>
      <c r="M44" s="27"/>
      <c r="N44" s="27"/>
      <c r="O44" s="27"/>
    </row>
    <row r="45" spans="1:17" x14ac:dyDescent="0.25">
      <c r="G45" s="27"/>
      <c r="H45" s="27"/>
      <c r="I45" s="27"/>
      <c r="J45" s="27"/>
      <c r="K45" s="27"/>
      <c r="L45" s="27"/>
      <c r="M45" s="27"/>
      <c r="N45" s="27"/>
      <c r="O45" s="27"/>
    </row>
    <row r="46" spans="1:17" x14ac:dyDescent="0.25">
      <c r="G46" s="27"/>
      <c r="H46" s="27"/>
      <c r="I46" s="27"/>
      <c r="J46" s="27"/>
      <c r="K46" s="27"/>
      <c r="L46" s="27"/>
      <c r="M46" s="27"/>
      <c r="N46" s="27"/>
      <c r="O46" s="27"/>
    </row>
    <row r="47" spans="1:17" x14ac:dyDescent="0.25">
      <c r="G47" s="27"/>
      <c r="H47" s="27"/>
      <c r="I47" s="27"/>
      <c r="J47" s="27"/>
      <c r="K47" s="27"/>
      <c r="L47" s="27"/>
      <c r="M47" s="27"/>
      <c r="N47" s="27"/>
      <c r="O47" s="27"/>
    </row>
    <row r="48" spans="1:17" x14ac:dyDescent="0.25">
      <c r="G48" s="27"/>
      <c r="H48" s="27"/>
      <c r="I48" s="27"/>
      <c r="J48" s="27"/>
      <c r="K48" s="27"/>
      <c r="L48" s="27"/>
      <c r="M48" s="27"/>
      <c r="N48" s="27"/>
      <c r="O48" s="27"/>
    </row>
    <row r="49" spans="7:15" x14ac:dyDescent="0.25">
      <c r="G49" s="27"/>
      <c r="H49" s="27"/>
      <c r="I49" s="27"/>
      <c r="J49" s="27"/>
      <c r="K49" s="27"/>
      <c r="L49" s="27"/>
      <c r="M49" s="27"/>
      <c r="N49" s="27"/>
      <c r="O49" s="27"/>
    </row>
    <row r="50" spans="7:15" x14ac:dyDescent="0.25">
      <c r="G50" s="27"/>
      <c r="H50" s="27"/>
      <c r="I50" s="27"/>
      <c r="J50" s="27"/>
      <c r="K50" s="27"/>
      <c r="L50" s="27"/>
      <c r="M50" s="27"/>
      <c r="N50" s="27"/>
      <c r="O50" s="27"/>
    </row>
    <row r="51" spans="7:15" x14ac:dyDescent="0.25">
      <c r="G51" s="27"/>
      <c r="H51" s="27"/>
      <c r="I51" s="27"/>
      <c r="J51" s="27"/>
      <c r="K51" s="27"/>
      <c r="L51" s="27"/>
      <c r="M51" s="27"/>
      <c r="N51" s="27"/>
      <c r="O51" s="27"/>
    </row>
    <row r="52" spans="7:15" x14ac:dyDescent="0.25">
      <c r="G52" s="27"/>
      <c r="H52" s="27"/>
      <c r="I52" s="27"/>
      <c r="J52" s="27"/>
      <c r="K52" s="27"/>
      <c r="L52" s="27"/>
      <c r="M52" s="27"/>
      <c r="N52" s="27"/>
      <c r="O52" s="27"/>
    </row>
    <row r="53" spans="7:15" x14ac:dyDescent="0.25">
      <c r="G53" s="27"/>
      <c r="H53" s="27"/>
      <c r="I53" s="27"/>
      <c r="J53" s="27"/>
      <c r="K53" s="27"/>
      <c r="L53" s="27"/>
      <c r="M53" s="27"/>
      <c r="N53" s="27"/>
      <c r="O53" s="27"/>
    </row>
    <row r="54" spans="7:15" x14ac:dyDescent="0.25">
      <c r="G54" s="27"/>
      <c r="H54" s="27"/>
      <c r="I54" s="27"/>
      <c r="J54" s="27"/>
      <c r="K54" s="27"/>
      <c r="L54" s="27"/>
      <c r="M54" s="27"/>
      <c r="N54" s="27"/>
      <c r="O54" s="27"/>
    </row>
    <row r="55" spans="7:15" x14ac:dyDescent="0.25">
      <c r="G55" s="27"/>
      <c r="H55" s="27"/>
      <c r="I55" s="27"/>
      <c r="J55" s="27"/>
      <c r="K55" s="27"/>
      <c r="L55" s="27"/>
      <c r="M55" s="27"/>
      <c r="N55" s="27"/>
      <c r="O55" s="27"/>
    </row>
    <row r="56" spans="7:15" x14ac:dyDescent="0.25">
      <c r="G56" s="27"/>
      <c r="H56" s="27"/>
      <c r="I56" s="27"/>
      <c r="J56" s="27"/>
      <c r="K56" s="27"/>
      <c r="L56" s="27"/>
      <c r="M56" s="27"/>
      <c r="N56" s="27"/>
      <c r="O56" s="27"/>
    </row>
  </sheetData>
  <mergeCells count="6">
    <mergeCell ref="A1:O1"/>
    <mergeCell ref="O3:O4"/>
    <mergeCell ref="G3:J3"/>
    <mergeCell ref="K3:N3"/>
    <mergeCell ref="B4:C4"/>
    <mergeCell ref="B3:C3"/>
  </mergeCells>
  <pageMargins left="0.511811024" right="0.511811024" top="0.78740157499999996" bottom="0.78740157499999996" header="0.31496062000000002" footer="0.31496062000000002"/>
  <pageSetup paperSize="9" scale="5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H18" sqref="H18"/>
    </sheetView>
  </sheetViews>
  <sheetFormatPr defaultRowHeight="15" x14ac:dyDescent="0.25"/>
  <cols>
    <col min="1" max="1" width="4.5703125" customWidth="1"/>
    <col min="2" max="2" width="25.42578125" customWidth="1"/>
    <col min="3" max="3" width="16.5703125" customWidth="1"/>
    <col min="4" max="4" width="19.7109375" customWidth="1"/>
  </cols>
  <sheetData>
    <row r="1" spans="1:4" ht="18.75" x14ac:dyDescent="0.3">
      <c r="A1" s="137" t="s">
        <v>164</v>
      </c>
      <c r="B1" s="137"/>
      <c r="C1" s="137"/>
      <c r="D1" s="137"/>
    </row>
    <row r="2" spans="1:4" ht="15.75" thickBot="1" x14ac:dyDescent="0.3"/>
    <row r="3" spans="1:4" ht="15.75" thickBot="1" x14ac:dyDescent="0.3">
      <c r="A3" s="113"/>
      <c r="B3" s="115" t="s">
        <v>165</v>
      </c>
      <c r="C3" s="115" t="s">
        <v>156</v>
      </c>
      <c r="D3" s="117" t="s">
        <v>166</v>
      </c>
    </row>
    <row r="4" spans="1:4" x14ac:dyDescent="0.25">
      <c r="A4" s="112">
        <v>1</v>
      </c>
      <c r="B4" s="114" t="s">
        <v>157</v>
      </c>
      <c r="C4" s="126">
        <v>4951.05</v>
      </c>
      <c r="D4" s="116">
        <f t="shared" ref="D4:D10" si="0">SUM(C4:C4)</f>
        <v>4951.05</v>
      </c>
    </row>
    <row r="5" spans="1:4" x14ac:dyDescent="0.25">
      <c r="A5" s="112">
        <v>2</v>
      </c>
      <c r="B5" s="74" t="s">
        <v>158</v>
      </c>
      <c r="C5" s="127">
        <v>1380.58</v>
      </c>
      <c r="D5" s="108">
        <f t="shared" si="0"/>
        <v>1380.58</v>
      </c>
    </row>
    <row r="6" spans="1:4" x14ac:dyDescent="0.25">
      <c r="A6" s="112">
        <v>3</v>
      </c>
      <c r="B6" s="74" t="s">
        <v>159</v>
      </c>
      <c r="C6" s="127">
        <v>8439.4699999999993</v>
      </c>
      <c r="D6" s="108">
        <f t="shared" si="0"/>
        <v>8439.4699999999993</v>
      </c>
    </row>
    <row r="7" spans="1:4" x14ac:dyDescent="0.25">
      <c r="A7" s="112">
        <v>4</v>
      </c>
      <c r="B7" s="74" t="s">
        <v>160</v>
      </c>
      <c r="C7" s="127">
        <v>355.73</v>
      </c>
      <c r="D7" s="108">
        <f t="shared" si="0"/>
        <v>355.73</v>
      </c>
    </row>
    <row r="8" spans="1:4" x14ac:dyDescent="0.25">
      <c r="A8" s="112">
        <v>5</v>
      </c>
      <c r="B8" s="74" t="s">
        <v>161</v>
      </c>
      <c r="C8" s="127">
        <v>5976.35</v>
      </c>
      <c r="D8" s="108">
        <f t="shared" si="0"/>
        <v>5976.35</v>
      </c>
    </row>
    <row r="9" spans="1:4" x14ac:dyDescent="0.25">
      <c r="A9" s="112">
        <v>6</v>
      </c>
      <c r="B9" s="74" t="s">
        <v>162</v>
      </c>
      <c r="C9" s="107">
        <v>3689.21</v>
      </c>
      <c r="D9" s="108">
        <f t="shared" si="0"/>
        <v>3689.21</v>
      </c>
    </row>
    <row r="10" spans="1:4" x14ac:dyDescent="0.25">
      <c r="A10" s="74"/>
      <c r="B10" s="111" t="s">
        <v>163</v>
      </c>
      <c r="C10" s="110">
        <f>SUM(C4:C9)</f>
        <v>24792.39</v>
      </c>
      <c r="D10" s="109">
        <f t="shared" si="0"/>
        <v>24792.39</v>
      </c>
    </row>
  </sheetData>
  <mergeCells count="1">
    <mergeCell ref="A1:D1"/>
  </mergeCells>
  <pageMargins left="1" right="1" top="1" bottom="1" header="0.5" footer="0.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8" workbookViewId="0">
      <selection activeCell="J27" sqref="J27"/>
    </sheetView>
  </sheetViews>
  <sheetFormatPr defaultRowHeight="15" x14ac:dyDescent="0.25"/>
  <cols>
    <col min="2" max="2" width="36" customWidth="1"/>
    <col min="3" max="3" width="15.42578125" customWidth="1"/>
    <col min="6" max="6" width="22.28515625" customWidth="1"/>
  </cols>
  <sheetData>
    <row r="1" spans="1:6" ht="15.75" thickBot="1" x14ac:dyDescent="0.3"/>
    <row r="2" spans="1:6" ht="23.25" x14ac:dyDescent="0.35">
      <c r="A2" s="39"/>
      <c r="B2" s="40" t="s">
        <v>48</v>
      </c>
      <c r="C2" s="41"/>
      <c r="D2" s="42"/>
      <c r="E2" s="43"/>
      <c r="F2" s="44"/>
    </row>
    <row r="3" spans="1:6" ht="22.5" x14ac:dyDescent="0.25">
      <c r="A3" s="45"/>
      <c r="B3" s="46" t="s">
        <v>49</v>
      </c>
      <c r="C3" s="46"/>
      <c r="D3" s="46"/>
      <c r="E3" s="46"/>
      <c r="F3" s="47"/>
    </row>
    <row r="4" spans="1:6" x14ac:dyDescent="0.25">
      <c r="A4" s="45"/>
      <c r="B4" s="48"/>
      <c r="C4" s="48"/>
      <c r="D4" s="46"/>
      <c r="E4" s="46"/>
      <c r="F4" s="47"/>
    </row>
    <row r="5" spans="1:6" x14ac:dyDescent="0.25">
      <c r="A5" s="45"/>
      <c r="B5" s="46"/>
      <c r="C5" s="46"/>
      <c r="D5" s="46"/>
      <c r="E5" s="46"/>
      <c r="F5" s="47"/>
    </row>
    <row r="6" spans="1:6" ht="15.75" x14ac:dyDescent="0.25">
      <c r="A6" s="49" t="s">
        <v>50</v>
      </c>
      <c r="B6" s="50" t="s">
        <v>51</v>
      </c>
      <c r="C6" s="51"/>
      <c r="D6" s="51"/>
      <c r="E6" s="52"/>
      <c r="F6" s="47"/>
    </row>
    <row r="7" spans="1:6" x14ac:dyDescent="0.25">
      <c r="A7" s="45"/>
      <c r="B7" s="53"/>
      <c r="C7" s="53"/>
      <c r="D7" s="53"/>
      <c r="E7" s="52"/>
      <c r="F7" s="47"/>
    </row>
    <row r="8" spans="1:6" x14ac:dyDescent="0.25">
      <c r="A8" s="45"/>
      <c r="B8" s="54" t="s">
        <v>52</v>
      </c>
      <c r="C8" s="55"/>
      <c r="D8" s="53"/>
      <c r="E8" s="52"/>
      <c r="F8" s="47"/>
    </row>
    <row r="9" spans="1:6" x14ac:dyDescent="0.25">
      <c r="A9" s="45"/>
      <c r="B9" s="53"/>
      <c r="C9" s="53"/>
      <c r="D9" s="53"/>
      <c r="E9" s="52"/>
      <c r="F9" s="47"/>
    </row>
    <row r="10" spans="1:6" ht="15.75" x14ac:dyDescent="0.25">
      <c r="A10" s="49" t="s">
        <v>53</v>
      </c>
      <c r="B10" s="50" t="s">
        <v>54</v>
      </c>
      <c r="C10" s="51"/>
      <c r="D10" s="51"/>
      <c r="E10" s="50"/>
      <c r="F10" s="56"/>
    </row>
    <row r="11" spans="1:6" x14ac:dyDescent="0.25">
      <c r="A11" s="45"/>
      <c r="B11" s="53"/>
      <c r="C11" s="53"/>
      <c r="D11" s="53"/>
      <c r="E11" s="52"/>
      <c r="F11" s="47"/>
    </row>
    <row r="12" spans="1:6" x14ac:dyDescent="0.25">
      <c r="A12" s="45"/>
      <c r="B12" s="57" t="s">
        <v>55</v>
      </c>
      <c r="C12" s="58" t="s">
        <v>56</v>
      </c>
      <c r="D12" s="59">
        <v>4.0300000000000002E-2</v>
      </c>
      <c r="E12" s="52"/>
      <c r="F12" s="47"/>
    </row>
    <row r="13" spans="1:6" x14ac:dyDescent="0.25">
      <c r="A13" s="60"/>
      <c r="B13" s="57" t="s">
        <v>57</v>
      </c>
      <c r="C13" s="58" t="s">
        <v>58</v>
      </c>
      <c r="D13" s="59">
        <v>6.4999999999999997E-3</v>
      </c>
      <c r="E13" s="52"/>
      <c r="F13" s="47"/>
    </row>
    <row r="14" spans="1:6" x14ac:dyDescent="0.25">
      <c r="A14" s="45"/>
      <c r="B14" s="57" t="s">
        <v>59</v>
      </c>
      <c r="C14" s="58" t="s">
        <v>60</v>
      </c>
      <c r="D14" s="59">
        <v>1.3299999999999999E-2</v>
      </c>
      <c r="E14" s="52"/>
      <c r="F14" s="47"/>
    </row>
    <row r="15" spans="1:6" x14ac:dyDescent="0.25">
      <c r="A15" s="45"/>
      <c r="B15" s="57" t="s">
        <v>61</v>
      </c>
      <c r="C15" s="58" t="s">
        <v>62</v>
      </c>
      <c r="D15" s="59">
        <v>1.52E-2</v>
      </c>
      <c r="E15" s="52"/>
      <c r="F15" s="47"/>
    </row>
    <row r="16" spans="1:6" x14ac:dyDescent="0.25">
      <c r="A16" s="45"/>
      <c r="B16" s="57" t="s">
        <v>63</v>
      </c>
      <c r="C16" s="58" t="s">
        <v>64</v>
      </c>
      <c r="D16" s="59">
        <v>0.08</v>
      </c>
      <c r="E16" s="52"/>
      <c r="F16" s="47"/>
    </row>
    <row r="17" spans="1:6" x14ac:dyDescent="0.25">
      <c r="A17" s="45"/>
      <c r="B17" s="57" t="s">
        <v>65</v>
      </c>
      <c r="C17" s="58" t="s">
        <v>66</v>
      </c>
      <c r="D17" s="59">
        <f>C25</f>
        <v>5.2499999999999998E-2</v>
      </c>
      <c r="E17" s="52"/>
      <c r="F17" s="47"/>
    </row>
    <row r="18" spans="1:6" x14ac:dyDescent="0.25">
      <c r="A18" s="45"/>
      <c r="B18" s="53"/>
      <c r="C18" s="53"/>
      <c r="D18" s="53"/>
      <c r="E18" s="52"/>
      <c r="F18" s="47"/>
    </row>
    <row r="19" spans="1:6" ht="15.75" x14ac:dyDescent="0.25">
      <c r="A19" s="49" t="s">
        <v>67</v>
      </c>
      <c r="B19" s="50" t="s">
        <v>68</v>
      </c>
      <c r="C19" s="51"/>
      <c r="D19" s="51"/>
      <c r="E19" s="50"/>
      <c r="F19" s="56"/>
    </row>
    <row r="20" spans="1:6" ht="15.75" x14ac:dyDescent="0.25">
      <c r="A20" s="49"/>
      <c r="B20" s="50"/>
      <c r="C20" s="51"/>
      <c r="D20" s="51"/>
      <c r="E20" s="50"/>
      <c r="F20" s="56"/>
    </row>
    <row r="21" spans="1:6" x14ac:dyDescent="0.25">
      <c r="A21" s="45"/>
      <c r="B21" s="57" t="s">
        <v>69</v>
      </c>
      <c r="C21" s="59">
        <v>6.4999999999999997E-3</v>
      </c>
      <c r="D21" s="53"/>
      <c r="E21" s="52"/>
      <c r="F21" s="47"/>
    </row>
    <row r="22" spans="1:6" x14ac:dyDescent="0.25">
      <c r="A22" s="45"/>
      <c r="B22" s="57" t="s">
        <v>70</v>
      </c>
      <c r="C22" s="59">
        <v>0.03</v>
      </c>
      <c r="D22" s="61"/>
      <c r="E22" s="52"/>
      <c r="F22" s="47"/>
    </row>
    <row r="23" spans="1:6" x14ac:dyDescent="0.25">
      <c r="A23" s="45"/>
      <c r="B23" s="57" t="s">
        <v>71</v>
      </c>
      <c r="C23" s="59">
        <v>1.6E-2</v>
      </c>
      <c r="D23" s="61"/>
      <c r="E23" s="52"/>
      <c r="F23" s="47"/>
    </row>
    <row r="24" spans="1:6" x14ac:dyDescent="0.25">
      <c r="A24" s="45"/>
      <c r="B24" s="57" t="s">
        <v>72</v>
      </c>
      <c r="C24" s="59"/>
      <c r="D24" s="61"/>
      <c r="E24" s="52"/>
      <c r="F24" s="47"/>
    </row>
    <row r="25" spans="1:6" x14ac:dyDescent="0.25">
      <c r="A25" s="45"/>
      <c r="B25" s="62" t="s">
        <v>73</v>
      </c>
      <c r="C25" s="63">
        <f>SUM(C21:C24)</f>
        <v>5.2499999999999998E-2</v>
      </c>
      <c r="D25" s="61"/>
      <c r="E25" s="52"/>
      <c r="F25" s="47"/>
    </row>
    <row r="26" spans="1:6" x14ac:dyDescent="0.25">
      <c r="A26" s="45"/>
      <c r="B26" s="53"/>
      <c r="C26" s="61"/>
      <c r="D26" s="61"/>
      <c r="E26" s="52"/>
      <c r="F26" s="47"/>
    </row>
    <row r="27" spans="1:6" ht="15.75" x14ac:dyDescent="0.25">
      <c r="A27" s="49"/>
      <c r="B27" s="64" t="s">
        <v>74</v>
      </c>
      <c r="C27" s="65"/>
      <c r="D27" s="65"/>
      <c r="E27" s="65"/>
      <c r="F27" s="66"/>
    </row>
    <row r="28" spans="1:6" x14ac:dyDescent="0.25">
      <c r="A28" s="45"/>
      <c r="B28" s="64" t="s">
        <v>154</v>
      </c>
      <c r="C28" s="65"/>
      <c r="D28" s="65"/>
      <c r="E28" s="65"/>
      <c r="F28" s="66"/>
    </row>
    <row r="29" spans="1:6" x14ac:dyDescent="0.25">
      <c r="A29" s="45"/>
      <c r="B29" s="67"/>
      <c r="C29" s="67"/>
      <c r="D29" s="67"/>
      <c r="E29" s="67"/>
      <c r="F29" s="68"/>
    </row>
    <row r="30" spans="1:6" ht="18.75" x14ac:dyDescent="0.3">
      <c r="A30" s="45"/>
      <c r="B30" s="69" t="s">
        <v>75</v>
      </c>
      <c r="C30" s="70">
        <f>TRUNC(((1+D12+D13+D14)*(1+D15)*(1+D16))/(1-D17)-1,4)</f>
        <v>0.22670000000000001</v>
      </c>
      <c r="D30" s="67"/>
      <c r="E30" s="67"/>
      <c r="F30" s="68"/>
    </row>
    <row r="31" spans="1:6" ht="15.75" thickBot="1" x14ac:dyDescent="0.3">
      <c r="A31" s="71"/>
      <c r="B31" s="72"/>
      <c r="C31" s="72"/>
      <c r="D31" s="72"/>
      <c r="E31" s="72"/>
      <c r="F31" s="73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"/>
  <sheetViews>
    <sheetView workbookViewId="0">
      <selection activeCell="H17" sqref="H17"/>
    </sheetView>
  </sheetViews>
  <sheetFormatPr defaultRowHeight="15" x14ac:dyDescent="0.25"/>
  <cols>
    <col min="1" max="1" width="17.140625" customWidth="1"/>
    <col min="2" max="2" width="34.28515625" customWidth="1"/>
    <col min="3" max="3" width="22.85546875" customWidth="1"/>
  </cols>
  <sheetData>
    <row r="2" spans="1:3" ht="37.5" customHeight="1" x14ac:dyDescent="0.25">
      <c r="A2" s="138" t="s">
        <v>83</v>
      </c>
      <c r="B2" s="138"/>
      <c r="C2" s="138"/>
    </row>
    <row r="3" spans="1:3" ht="37.5" customHeight="1" x14ac:dyDescent="0.25">
      <c r="A3" s="139" t="s">
        <v>84</v>
      </c>
      <c r="B3" s="140"/>
      <c r="C3" s="141"/>
    </row>
    <row r="4" spans="1:3" x14ac:dyDescent="0.25">
      <c r="A4" s="78" t="s">
        <v>85</v>
      </c>
      <c r="B4" s="79" t="s">
        <v>86</v>
      </c>
      <c r="C4" s="80" t="s">
        <v>87</v>
      </c>
    </row>
    <row r="5" spans="1:3" ht="36" x14ac:dyDescent="0.25">
      <c r="A5" s="81"/>
      <c r="B5" s="81"/>
      <c r="C5" s="82" t="s">
        <v>88</v>
      </c>
    </row>
    <row r="6" spans="1:3" x14ac:dyDescent="0.25">
      <c r="A6" s="83" t="s">
        <v>89</v>
      </c>
      <c r="B6" s="84"/>
      <c r="C6" s="85"/>
    </row>
    <row r="7" spans="1:3" x14ac:dyDescent="0.25">
      <c r="A7" s="86" t="s">
        <v>90</v>
      </c>
      <c r="B7" s="87" t="s">
        <v>91</v>
      </c>
      <c r="C7" s="88">
        <v>0.2</v>
      </c>
    </row>
    <row r="8" spans="1:3" x14ac:dyDescent="0.25">
      <c r="A8" s="89" t="s">
        <v>92</v>
      </c>
      <c r="B8" s="90" t="s">
        <v>93</v>
      </c>
      <c r="C8" s="91">
        <v>1.4999999999999999E-2</v>
      </c>
    </row>
    <row r="9" spans="1:3" x14ac:dyDescent="0.25">
      <c r="A9" s="86" t="s">
        <v>94</v>
      </c>
      <c r="B9" s="87" t="s">
        <v>95</v>
      </c>
      <c r="C9" s="88">
        <v>0.01</v>
      </c>
    </row>
    <row r="10" spans="1:3" x14ac:dyDescent="0.25">
      <c r="A10" s="89" t="s">
        <v>96</v>
      </c>
      <c r="B10" s="90" t="s">
        <v>97</v>
      </c>
      <c r="C10" s="91">
        <v>2E-3</v>
      </c>
    </row>
    <row r="11" spans="1:3" x14ac:dyDescent="0.25">
      <c r="A11" s="86" t="s">
        <v>98</v>
      </c>
      <c r="B11" s="87" t="s">
        <v>99</v>
      </c>
      <c r="C11" s="88">
        <v>6.0000000000000001E-3</v>
      </c>
    </row>
    <row r="12" spans="1:3" x14ac:dyDescent="0.25">
      <c r="A12" s="89" t="s">
        <v>100</v>
      </c>
      <c r="B12" s="92" t="s">
        <v>101</v>
      </c>
      <c r="C12" s="91">
        <v>2.5000000000000001E-2</v>
      </c>
    </row>
    <row r="13" spans="1:3" ht="60" x14ac:dyDescent="0.25">
      <c r="A13" s="86" t="s">
        <v>102</v>
      </c>
      <c r="B13" s="93" t="s">
        <v>103</v>
      </c>
      <c r="C13" s="88">
        <v>0.03</v>
      </c>
    </row>
    <row r="14" spans="1:3" x14ac:dyDescent="0.25">
      <c r="A14" s="89" t="s">
        <v>104</v>
      </c>
      <c r="B14" s="90" t="s">
        <v>105</v>
      </c>
      <c r="C14" s="91">
        <v>0.08</v>
      </c>
    </row>
    <row r="15" spans="1:3" x14ac:dyDescent="0.25">
      <c r="A15" s="86" t="s">
        <v>106</v>
      </c>
      <c r="B15" s="87" t="s">
        <v>107</v>
      </c>
      <c r="C15" s="88">
        <v>0</v>
      </c>
    </row>
    <row r="16" spans="1:3" x14ac:dyDescent="0.25">
      <c r="A16" s="94" t="s">
        <v>108</v>
      </c>
      <c r="B16" s="94" t="s">
        <v>109</v>
      </c>
      <c r="C16" s="95">
        <v>0.36799999999999999</v>
      </c>
    </row>
    <row r="17" spans="1:3" x14ac:dyDescent="0.25">
      <c r="A17" s="83" t="s">
        <v>110</v>
      </c>
      <c r="B17" s="84"/>
      <c r="C17" s="85"/>
    </row>
    <row r="18" spans="1:3" x14ac:dyDescent="0.25">
      <c r="A18" s="86" t="s">
        <v>111</v>
      </c>
      <c r="B18" s="93" t="s">
        <v>112</v>
      </c>
      <c r="C18" s="82" t="s">
        <v>113</v>
      </c>
    </row>
    <row r="19" spans="1:3" x14ac:dyDescent="0.25">
      <c r="A19" s="89" t="s">
        <v>114</v>
      </c>
      <c r="B19" s="90" t="s">
        <v>115</v>
      </c>
      <c r="C19" s="96" t="s">
        <v>113</v>
      </c>
    </row>
    <row r="20" spans="1:3" x14ac:dyDescent="0.25">
      <c r="A20" s="86" t="s">
        <v>116</v>
      </c>
      <c r="B20" s="93" t="s">
        <v>117</v>
      </c>
      <c r="C20" s="88">
        <v>7.1000000000000004E-3</v>
      </c>
    </row>
    <row r="21" spans="1:3" x14ac:dyDescent="0.25">
      <c r="A21" s="89" t="s">
        <v>118</v>
      </c>
      <c r="B21" s="92" t="s">
        <v>119</v>
      </c>
      <c r="C21" s="91">
        <v>8.3299999999999999E-2</v>
      </c>
    </row>
    <row r="22" spans="1:3" x14ac:dyDescent="0.25">
      <c r="A22" s="86" t="s">
        <v>120</v>
      </c>
      <c r="B22" s="93" t="s">
        <v>121</v>
      </c>
      <c r="C22" s="88">
        <v>5.9999999999999995E-4</v>
      </c>
    </row>
    <row r="23" spans="1:3" ht="36" x14ac:dyDescent="0.25">
      <c r="A23" s="89" t="s">
        <v>122</v>
      </c>
      <c r="B23" s="92" t="s">
        <v>123</v>
      </c>
      <c r="C23" s="91">
        <v>5.5999999999999999E-3</v>
      </c>
    </row>
    <row r="24" spans="1:3" x14ac:dyDescent="0.25">
      <c r="A24" s="86" t="s">
        <v>124</v>
      </c>
      <c r="B24" s="93" t="s">
        <v>125</v>
      </c>
      <c r="C24" s="82" t="s">
        <v>113</v>
      </c>
    </row>
    <row r="25" spans="1:3" x14ac:dyDescent="0.25">
      <c r="A25" s="89" t="s">
        <v>126</v>
      </c>
      <c r="B25" s="92" t="s">
        <v>127</v>
      </c>
      <c r="C25" s="91">
        <v>8.9999999999999998E-4</v>
      </c>
    </row>
    <row r="26" spans="1:3" x14ac:dyDescent="0.25">
      <c r="A26" s="86" t="s">
        <v>128</v>
      </c>
      <c r="B26" s="93" t="s">
        <v>129</v>
      </c>
      <c r="C26" s="88">
        <v>6.25E-2</v>
      </c>
    </row>
    <row r="27" spans="1:3" x14ac:dyDescent="0.25">
      <c r="A27" s="89" t="s">
        <v>130</v>
      </c>
      <c r="B27" s="92" t="s">
        <v>131</v>
      </c>
      <c r="C27" s="91">
        <v>2.0000000000000001E-4</v>
      </c>
    </row>
    <row r="28" spans="1:3" x14ac:dyDescent="0.25">
      <c r="A28" s="97" t="s">
        <v>132</v>
      </c>
      <c r="B28" s="97" t="s">
        <v>109</v>
      </c>
      <c r="C28" s="98">
        <v>0.16020000000000001</v>
      </c>
    </row>
    <row r="29" spans="1:3" x14ac:dyDescent="0.25">
      <c r="A29" s="83" t="s">
        <v>133</v>
      </c>
      <c r="B29" s="84"/>
      <c r="C29" s="85"/>
    </row>
    <row r="30" spans="1:3" x14ac:dyDescent="0.25">
      <c r="A30" s="86" t="s">
        <v>134</v>
      </c>
      <c r="B30" s="93" t="s">
        <v>135</v>
      </c>
      <c r="C30" s="88">
        <v>3.6400000000000002E-2</v>
      </c>
    </row>
    <row r="31" spans="1:3" x14ac:dyDescent="0.25">
      <c r="A31" s="89" t="s">
        <v>136</v>
      </c>
      <c r="B31" s="92" t="s">
        <v>137</v>
      </c>
      <c r="C31" s="91">
        <v>8.9999999999999998E-4</v>
      </c>
    </row>
    <row r="32" spans="1:3" x14ac:dyDescent="0.25">
      <c r="A32" s="86" t="s">
        <v>138</v>
      </c>
      <c r="B32" s="93" t="s">
        <v>139</v>
      </c>
      <c r="C32" s="88">
        <v>3.6700000000000003E-2</v>
      </c>
    </row>
    <row r="33" spans="1:3" x14ac:dyDescent="0.25">
      <c r="A33" s="89" t="s">
        <v>140</v>
      </c>
      <c r="B33" s="92" t="s">
        <v>141</v>
      </c>
      <c r="C33" s="91">
        <v>3.5299999999999998E-2</v>
      </c>
    </row>
    <row r="34" spans="1:3" x14ac:dyDescent="0.25">
      <c r="A34" s="86" t="s">
        <v>142</v>
      </c>
      <c r="B34" s="93" t="s">
        <v>143</v>
      </c>
      <c r="C34" s="88">
        <v>3.0999999999999999E-3</v>
      </c>
    </row>
    <row r="35" spans="1:3" x14ac:dyDescent="0.25">
      <c r="A35" s="94" t="s">
        <v>144</v>
      </c>
      <c r="B35" s="94" t="s">
        <v>109</v>
      </c>
      <c r="C35" s="95">
        <v>0.1124</v>
      </c>
    </row>
    <row r="36" spans="1:3" x14ac:dyDescent="0.25">
      <c r="A36" s="83" t="s">
        <v>145</v>
      </c>
      <c r="B36" s="84"/>
      <c r="C36" s="85"/>
    </row>
    <row r="37" spans="1:3" x14ac:dyDescent="0.25">
      <c r="A37" s="86" t="s">
        <v>146</v>
      </c>
      <c r="B37" s="93" t="s">
        <v>147</v>
      </c>
      <c r="C37" s="88">
        <v>5.8999999999999997E-2</v>
      </c>
    </row>
    <row r="38" spans="1:3" ht="48" x14ac:dyDescent="0.25">
      <c r="A38" s="99" t="s">
        <v>148</v>
      </c>
      <c r="B38" s="92" t="s">
        <v>149</v>
      </c>
      <c r="C38" s="100">
        <v>3.2000000000000002E-3</v>
      </c>
    </row>
    <row r="39" spans="1:3" x14ac:dyDescent="0.25">
      <c r="A39" s="97" t="s">
        <v>150</v>
      </c>
      <c r="B39" s="97" t="s">
        <v>109</v>
      </c>
      <c r="C39" s="98">
        <v>6.2199999999999998E-2</v>
      </c>
    </row>
    <row r="40" spans="1:3" x14ac:dyDescent="0.25">
      <c r="A40" s="101" t="s">
        <v>151</v>
      </c>
      <c r="B40" s="102"/>
      <c r="C40" s="103">
        <v>0.70279999999999998</v>
      </c>
    </row>
    <row r="41" spans="1:3" x14ac:dyDescent="0.25">
      <c r="A41" s="104"/>
      <c r="B41" s="104" t="s">
        <v>152</v>
      </c>
      <c r="C41" s="104"/>
    </row>
    <row r="42" spans="1:3" x14ac:dyDescent="0.25">
      <c r="A42" s="104"/>
      <c r="B42" s="104" t="s">
        <v>153</v>
      </c>
      <c r="C42" s="104"/>
    </row>
  </sheetData>
  <mergeCells count="2">
    <mergeCell ref="A2:C2"/>
    <mergeCell ref="A3:C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ORÇAMENTO</vt:lpstr>
      <vt:lpstr>CRONOG</vt:lpstr>
      <vt:lpstr>BDI</vt:lpstr>
      <vt:lpstr>ENCARGOS SOCIAIS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Hélio Maltz</dc:creator>
  <cp:lastModifiedBy>Flávia Ferreira Haase</cp:lastModifiedBy>
  <cp:lastPrinted>2019-07-10T12:41:41Z</cp:lastPrinted>
  <dcterms:created xsi:type="dcterms:W3CDTF">2019-05-29T12:19:46Z</dcterms:created>
  <dcterms:modified xsi:type="dcterms:W3CDTF">2019-07-22T11:28:15Z</dcterms:modified>
</cp:coreProperties>
</file>